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media/image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_rels/pivotTable1.xml.rels" ContentType="application/vnd.openxmlformats-package.relationships+xml"/>
  <Override PartName="/xl/pivotTables/pivotTable1.xml" ContentType="application/vnd.openxmlformats-officedocument.spreadsheetml.pivotTable+xml"/>
  <Override PartName="/xl/pivotCache/_rels/pivotCacheDefinition1.xml.rels" ContentType="application/vnd.openxmlformats-package.relationship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Übersicht" sheetId="1" state="visible" r:id="rId2"/>
    <sheet name="Alle Daten" sheetId="2" state="visible" r:id="rId3"/>
  </sheets>
  <definedNames>
    <definedName function="false" hidden="true" localSheetId="1" name="_xlnm._FilterDatabase" vbProcedure="false">'Alle Daten'!$B$1:$T$1536</definedName>
  </definedNames>
  <calcPr iterateCount="100" refMode="A1" iterate="false" iterateDelta="0.0001"/>
  <pivotCaches>
    <pivotCache cacheId="1" r:id="rId5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<sst xmlns="http://schemas.openxmlformats.org/spreadsheetml/2006/main" count="3173" uniqueCount="220">
  <si>
    <t xml:space="preserve">Kunde</t>
  </si>
  <si>
    <t xml:space="preserve">Herbaholics</t>
  </si>
  <si>
    <t xml:space="preserve">Land</t>
  </si>
  <si>
    <t xml:space="preserve">DE</t>
  </si>
  <si>
    <t xml:space="preserve">Data</t>
  </si>
  <si>
    <t xml:space="preserve">Jahr</t>
  </si>
  <si>
    <t xml:space="preserve">Monat</t>
  </si>
  <si>
    <t xml:space="preserve">SUM of  Umsatz</t>
  </si>
  <si>
    <t xml:space="preserve">SUM of  Ausgaben</t>
  </si>
  <si>
    <t xml:space="preserve">SUM of  DB</t>
  </si>
  <si>
    <t xml:space="preserve">  </t>
  </si>
  <si>
    <t xml:space="preserve">2019 Result</t>
  </si>
  <si>
    <t xml:space="preserve">2020 Result</t>
  </si>
  <si>
    <t xml:space="preserve">Total Result</t>
  </si>
  <si>
    <t xml:space="preserve">PROFILE ID</t>
  </si>
  <si>
    <t xml:space="preserve">Marke</t>
  </si>
  <si>
    <t xml:space="preserve">Produkt/Portfolio</t>
  </si>
  <si>
    <t xml:space="preserve">Ausgaben</t>
  </si>
  <si>
    <t xml:space="preserve">Umsatz</t>
  </si>
  <si>
    <t xml:space="preserve">DB</t>
  </si>
  <si>
    <t xml:space="preserve">ACOS</t>
  </si>
  <si>
    <t xml:space="preserve">CTR</t>
  </si>
  <si>
    <t xml:space="preserve">Bestellungen</t>
  </si>
  <si>
    <t xml:space="preserve">Klicks</t>
  </si>
  <si>
    <t xml:space="preserve">CPC</t>
  </si>
  <si>
    <t xml:space="preserve">Impressionen</t>
  </si>
  <si>
    <t xml:space="preserve">RoAS</t>
  </si>
  <si>
    <t xml:space="preserve">Bestellwert</t>
  </si>
  <si>
    <t xml:space="preserve">CPS</t>
  </si>
  <si>
    <t xml:space="preserve">CR</t>
  </si>
  <si>
    <t xml:space="preserve">Ango/Andrej Feoktistov</t>
  </si>
  <si>
    <t xml:space="preserve">apanaonline</t>
  </si>
  <si>
    <t xml:space="preserve">Aqasha</t>
  </si>
  <si>
    <t xml:space="preserve">Best Media Web</t>
  </si>
  <si>
    <t xml:space="preserve">Thoraxin</t>
  </si>
  <si>
    <t xml:space="preserve">Bolaxol</t>
  </si>
  <si>
    <t xml:space="preserve">CSX21</t>
  </si>
  <si>
    <t xml:space="preserve">Nikotinex</t>
  </si>
  <si>
    <t xml:space="preserve">Wimpern</t>
  </si>
  <si>
    <t xml:space="preserve">anti-aging</t>
  </si>
  <si>
    <t xml:space="preserve">Bionic Nature</t>
  </si>
  <si>
    <t xml:space="preserve">BlackSword</t>
  </si>
  <si>
    <t xml:space="preserve">Bodooltec GbR</t>
  </si>
  <si>
    <t xml:space="preserve">Bodyshape</t>
  </si>
  <si>
    <t xml:space="preserve">Bremer Gewürzhandel GmbH</t>
  </si>
  <si>
    <t xml:space="preserve">BRHM</t>
  </si>
  <si>
    <t xml:space="preserve">DeineKosmetik</t>
  </si>
  <si>
    <t xml:space="preserve">Der Original Felgenschrubber</t>
  </si>
  <si>
    <t xml:space="preserve">DIP Tools</t>
  </si>
  <si>
    <t xml:space="preserve">UK</t>
  </si>
  <si>
    <t xml:space="preserve">FR</t>
  </si>
  <si>
    <t xml:space="preserve">IT</t>
  </si>
  <si>
    <t xml:space="preserve">ES</t>
  </si>
  <si>
    <t xml:space="preserve">Dittmeier</t>
  </si>
  <si>
    <t xml:space="preserve">Drahtexpress GmbH &amp; Co. KG</t>
  </si>
  <si>
    <t xml:space="preserve">Dr Schedu</t>
  </si>
  <si>
    <t xml:space="preserve">Dr. Oldhaver</t>
  </si>
  <si>
    <t xml:space="preserve">Elements of Gods</t>
  </si>
  <si>
    <t xml:space="preserve">EXXQUISIT</t>
  </si>
  <si>
    <t xml:space="preserve">Flipfeld</t>
  </si>
  <si>
    <t xml:space="preserve">formbench GmbH</t>
  </si>
  <si>
    <t xml:space="preserve">Frespa</t>
  </si>
  <si>
    <t xml:space="preserve">Fusskleidung</t>
  </si>
  <si>
    <t xml:space="preserve">Gadingo</t>
  </si>
  <si>
    <t xml:space="preserve">Giorgio Capone</t>
  </si>
  <si>
    <t xml:space="preserve">Goodman Wallstreet</t>
  </si>
  <si>
    <t xml:space="preserve">Green Cocoon</t>
  </si>
  <si>
    <t xml:space="preserve">Green Naturals</t>
  </si>
  <si>
    <t xml:space="preserve">Hemp for Help</t>
  </si>
  <si>
    <t xml:space="preserve">Holt</t>
  </si>
  <si>
    <t xml:space="preserve">HS Activa</t>
  </si>
  <si>
    <t xml:space="preserve">IC Collection</t>
  </si>
  <si>
    <t xml:space="preserve">Infinity Supplements</t>
  </si>
  <si>
    <t xml:space="preserve">Inodrink</t>
  </si>
  <si>
    <t xml:space="preserve">Jaimie Jacobs</t>
  </si>
  <si>
    <t xml:space="preserve">US</t>
  </si>
  <si>
    <t xml:space="preserve">AU</t>
  </si>
  <si>
    <t xml:space="preserve">Janbex</t>
  </si>
  <si>
    <t xml:space="preserve">JF Nutri</t>
  </si>
  <si>
    <t xml:space="preserve">J.Kinski/Goodvenience.bio GmbH</t>
  </si>
  <si>
    <t xml:space="preserve">KK Hygiene</t>
  </si>
  <si>
    <t xml:space="preserve">Kronenschein</t>
  </si>
  <si>
    <t xml:space="preserve">Kronify</t>
  </si>
  <si>
    <t xml:space="preserve">KWM</t>
  </si>
  <si>
    <t xml:space="preserve">L&amp;H Group</t>
  </si>
  <si>
    <t xml:space="preserve">Lieblingsding</t>
  </si>
  <si>
    <t xml:space="preserve">Lila Rakete</t>
  </si>
  <si>
    <t xml:space="preserve">mantraroma UG</t>
  </si>
  <si>
    <t xml:space="preserve">Marapon</t>
  </si>
  <si>
    <t xml:space="preserve">Mc Cases</t>
  </si>
  <si>
    <t xml:space="preserve">CA</t>
  </si>
  <si>
    <t xml:space="preserve">MX</t>
  </si>
  <si>
    <t xml:space="preserve">miqio</t>
  </si>
  <si>
    <t xml:space="preserve">Native Supplements</t>
  </si>
  <si>
    <t xml:space="preserve">NeNaTrade</t>
  </si>
  <si>
    <t xml:space="preserve">ND24</t>
  </si>
  <si>
    <t xml:space="preserve">Neobotanics</t>
  </si>
  <si>
    <t xml:space="preserve">Optima</t>
  </si>
  <si>
    <t xml:space="preserve">Paradieseinkauf</t>
  </si>
  <si>
    <t xml:space="preserve">Pawa</t>
  </si>
  <si>
    <t xml:space="preserve">Planet Bamboo</t>
  </si>
  <si>
    <t xml:space="preserve">Pokornys</t>
  </si>
  <si>
    <t xml:space="preserve">Postereck </t>
  </si>
  <si>
    <t xml:space="preserve">RaKao</t>
  </si>
  <si>
    <t xml:space="preserve">Rusch Protection</t>
  </si>
  <si>
    <t xml:space="preserve">sachenboutique </t>
  </si>
  <si>
    <t xml:space="preserve">SANUUS</t>
  </si>
  <si>
    <t xml:space="preserve">Soreso Design</t>
  </si>
  <si>
    <t xml:space="preserve">Sparkle GmbH</t>
  </si>
  <si>
    <t xml:space="preserve">Strongear</t>
  </si>
  <si>
    <t xml:space="preserve">T1TAN</t>
  </si>
  <si>
    <t xml:space="preserve">Taled</t>
  </si>
  <si>
    <t xml:space="preserve">US Trade Square</t>
  </si>
  <si>
    <t xml:space="preserve">Volmer</t>
  </si>
  <si>
    <t xml:space="preserve">Yuneiko</t>
  </si>
  <si>
    <t xml:space="preserve">ZED</t>
  </si>
  <si>
    <t xml:space="preserve">Schwaiger</t>
  </si>
  <si>
    <t xml:space="preserve">MTR24</t>
  </si>
  <si>
    <t xml:space="preserve">Lusava</t>
  </si>
  <si>
    <t xml:space="preserve">Raumpol</t>
  </si>
  <si>
    <t xml:space="preserve">P&amp;T</t>
  </si>
  <si>
    <t xml:space="preserve">Art &amp; Emotions</t>
  </si>
  <si>
    <t xml:space="preserve">Tales &amp; Tails</t>
  </si>
  <si>
    <t xml:space="preserve">Goldenfix</t>
  </si>
  <si>
    <t xml:space="preserve">Taschenmann</t>
  </si>
  <si>
    <t xml:space="preserve">Isotronic</t>
  </si>
  <si>
    <t xml:space="preserve">Evolsin</t>
  </si>
  <si>
    <t xml:space="preserve">Simandra</t>
  </si>
  <si>
    <t xml:space="preserve">BBQ Empire</t>
  </si>
  <si>
    <t xml:space="preserve">Kullaloo</t>
  </si>
  <si>
    <t xml:space="preserve">Abidex</t>
  </si>
  <si>
    <t xml:space="preserve">AMG Sicherheitstechnik</t>
  </si>
  <si>
    <t xml:space="preserve">daro-deko</t>
  </si>
  <si>
    <t xml:space="preserve">Aristos Olivenöl</t>
  </si>
  <si>
    <t xml:space="preserve">Sinovati</t>
  </si>
  <si>
    <t xml:space="preserve">brand promotion</t>
  </si>
  <si>
    <t xml:space="preserve">Trihorse</t>
  </si>
  <si>
    <t xml:space="preserve">ok-haendler</t>
  </si>
  <si>
    <t xml:space="preserve">sober care</t>
  </si>
  <si>
    <t xml:space="preserve">SHD</t>
  </si>
  <si>
    <t xml:space="preserve">Namibian Naturals</t>
  </si>
  <si>
    <t xml:space="preserve">Deggelbam</t>
  </si>
  <si>
    <t xml:space="preserve">Visual Statements</t>
  </si>
  <si>
    <t xml:space="preserve">Panda Media</t>
  </si>
  <si>
    <t xml:space="preserve">Smithy</t>
  </si>
  <si>
    <t xml:space="preserve">Oxensport</t>
  </si>
  <si>
    <t xml:space="preserve">Mendozza</t>
  </si>
  <si>
    <t xml:space="preserve">Painco</t>
  </si>
  <si>
    <t xml:space="preserve">Riess Business Group </t>
  </si>
  <si>
    <t xml:space="preserve">Nordhorn</t>
  </si>
  <si>
    <t xml:space="preserve">Schlitzohr</t>
  </si>
  <si>
    <t xml:space="preserve">HTG</t>
  </si>
  <si>
    <t xml:space="preserve">Kleckow</t>
  </si>
  <si>
    <t xml:space="preserve">U+E Trading</t>
  </si>
  <si>
    <t xml:space="preserve">Die NEMs GmbH</t>
  </si>
  <si>
    <t xml:space="preserve">Möbius</t>
  </si>
  <si>
    <t xml:space="preserve">Fidentia</t>
  </si>
  <si>
    <t xml:space="preserve">Ensuite Shopping</t>
  </si>
  <si>
    <t xml:space="preserve">JP Products</t>
  </si>
  <si>
    <t xml:space="preserve">Bora Brands</t>
  </si>
  <si>
    <t xml:space="preserve">Natursache</t>
  </si>
  <si>
    <t xml:space="preserve">Werbetreff Gera</t>
  </si>
  <si>
    <t xml:space="preserve">Patron Socks</t>
  </si>
  <si>
    <t xml:space="preserve">Team Direct System GmbH</t>
  </si>
  <si>
    <t xml:space="preserve">Maxxi Clean</t>
  </si>
  <si>
    <t xml:space="preserve">Desinfektionsmittel</t>
  </si>
  <si>
    <t xml:space="preserve">Sonstiges</t>
  </si>
  <si>
    <t xml:space="preserve">Mantrafant</t>
  </si>
  <si>
    <t xml:space="preserve">Widerstandsbänder</t>
  </si>
  <si>
    <t xml:space="preserve">WS System GmbH</t>
  </si>
  <si>
    <t xml:space="preserve">impact mommy</t>
  </si>
  <si>
    <t xml:space="preserve">the nu company</t>
  </si>
  <si>
    <t xml:space="preserve">your body 4ever</t>
  </si>
  <si>
    <t xml:space="preserve">Medi-Impulse</t>
  </si>
  <si>
    <t xml:space="preserve">SimokiCare&amp;Design</t>
  </si>
  <si>
    <t xml:space="preserve">Edelmond Chocolatiers</t>
  </si>
  <si>
    <t xml:space="preserve">Lokato</t>
  </si>
  <si>
    <t xml:space="preserve">eCom Fabarius</t>
  </si>
  <si>
    <t xml:space="preserve">HMM Diagnostics</t>
  </si>
  <si>
    <t xml:space="preserve">Hemmdal</t>
  </si>
  <si>
    <t xml:space="preserve">Burkley</t>
  </si>
  <si>
    <t xml:space="preserve">SGS</t>
  </si>
  <si>
    <t xml:space="preserve">McBrikett</t>
  </si>
  <si>
    <t xml:space="preserve">BlackNugget</t>
  </si>
  <si>
    <t xml:space="preserve">S.Mile</t>
  </si>
  <si>
    <t xml:space="preserve">Food United</t>
  </si>
  <si>
    <t xml:space="preserve">Blaubeeren &amp; Felsenbirnen</t>
  </si>
  <si>
    <t xml:space="preserve">Heidelbeeren</t>
  </si>
  <si>
    <t xml:space="preserve">Sardellen</t>
  </si>
  <si>
    <t xml:space="preserve">Sanaq</t>
  </si>
  <si>
    <t xml:space="preserve">Penta Star Color</t>
  </si>
  <si>
    <t xml:space="preserve">Bremssattellack</t>
  </si>
  <si>
    <t xml:space="preserve">Cabrio</t>
  </si>
  <si>
    <t xml:space="preserve">Heizkörperlack</t>
  </si>
  <si>
    <t xml:space="preserve">Lederfarbspray</t>
  </si>
  <si>
    <t xml:space="preserve">Credentis</t>
  </si>
  <si>
    <t xml:space="preserve">Zissa Trading</t>
  </si>
  <si>
    <t xml:space="preserve">Fahrradschloss</t>
  </si>
  <si>
    <t xml:space="preserve">Seifenspender</t>
  </si>
  <si>
    <t xml:space="preserve">Toilettenbürste</t>
  </si>
  <si>
    <t xml:space="preserve">Backzeit</t>
  </si>
  <si>
    <t xml:space="preserve">HQ</t>
  </si>
  <si>
    <t xml:space="preserve">SB Sports</t>
  </si>
  <si>
    <t xml:space="preserve">Selit Gesamt</t>
  </si>
  <si>
    <t xml:space="preserve">Selit PPC</t>
  </si>
  <si>
    <t xml:space="preserve">Drachenfels</t>
  </si>
  <si>
    <t xml:space="preserve">Zierstoff</t>
  </si>
  <si>
    <t xml:space="preserve">MyToolDeals</t>
  </si>
  <si>
    <t xml:space="preserve">Interdeco</t>
  </si>
  <si>
    <t xml:space="preserve">Smart7 OÜ</t>
  </si>
  <si>
    <t xml:space="preserve">Webkaufhaus24</t>
  </si>
  <si>
    <t xml:space="preserve">GLASFOTO</t>
  </si>
  <si>
    <t xml:space="preserve">stuff from above</t>
  </si>
  <si>
    <t xml:space="preserve">leazy</t>
  </si>
  <si>
    <t xml:space="preserve">Leotie</t>
  </si>
  <si>
    <t xml:space="preserve">Gröeen</t>
  </si>
  <si>
    <t xml:space="preserve">Cape C&amp;C</t>
  </si>
  <si>
    <t xml:space="preserve">naturmädchen</t>
  </si>
  <si>
    <t xml:space="preserve">Beyond Brands</t>
  </si>
  <si>
    <t xml:space="preserve">PL4ZMA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</si>
</sst>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%"/>
    <numFmt numFmtId="166" formatCode="0%"/>
    <numFmt numFmtId="167" formatCode="_-* #,##0.00&quot; €&quot;_-;\-* #,##0.00&quot; €&quot;_-;_-* \-??&quot; €&quot;_-;_-@"/>
  </numFmts>
  <fonts count="9">
    <font>
      <sz val="12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12"/>
      <color rgb="FF000000"/>
      <name val="Arial"/>
      <family val="0"/>
      <charset val="1"/>
    </font>
    <font>
      <sz val="12"/>
      <color rgb="FF333333"/>
      <name val="Arial"/>
      <family val="0"/>
      <charset val="1"/>
    </font>
    <font>
      <sz val="24"/>
      <color rgb="FF000000"/>
      <name val="Calibri"/>
      <family val="0"/>
      <charset val="1"/>
    </font>
    <font>
      <sz val="9"/>
      <color rgb="FF59595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9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0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1" xfId="23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2" xfId="23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7" fontId="0" fillId="0" borderId="13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4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6" xfId="23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7" xfId="23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7" fontId="0" fillId="0" borderId="18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23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21" xfId="23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7" fontId="0" fillId="0" borderId="8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9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2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23" xfId="24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7" fontId="4" fillId="0" borderId="24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25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6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7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28" xfId="24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7" fontId="4" fillId="0" borderId="29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30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1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Pivot Table Field" xfId="20"/>
    <cellStyle name="Pivot Table Corner" xfId="21"/>
    <cellStyle name="Pivot Table Value" xfId="22"/>
    <cellStyle name="Pivot Table Category" xfId="23"/>
    <cellStyle name="Pivot Table Title" xfId="24"/>
    <cellStyle name="Pivot Table Result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ED7D31"/>
      <rgbColor rgb="FF59595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tx>
            <c:strRef>
              <c:f>Übersicht!$C$7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472c4"/>
            </a:solidFill>
            <a:ln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Übersicht!$C$8:$C$21</c:f>
              <c:numCache>
                <c:formatCode>General</c:formatCode>
                <c:ptCount val="14"/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Übersicht!$D$7</c:f>
              <c:strCache>
                <c:ptCount val="1"/>
                <c:pt idx="0">
                  <c:v>Data</c:v>
                </c:pt>
              </c:strCache>
            </c:strRef>
          </c:tx>
          <c:spPr>
            <a:solidFill>
              <a:srgbClr val="ed7d31"/>
            </a:solidFill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Übersicht!$D$8:$D$21</c:f>
              <c:numCache>
                <c:formatCode>General</c:formatCode>
                <c:ptCount val="14"/>
                <c:pt idx="1">
                  <c:v>11522.7</c:v>
                </c:pt>
                <c:pt idx="2">
                  <c:v>12520.9</c:v>
                </c:pt>
                <c:pt idx="3">
                  <c:v>14991.8</c:v>
                </c:pt>
                <c:pt idx="4">
                  <c:v>39035.4</c:v>
                </c:pt>
                <c:pt idx="5">
                  <c:v>14643.9</c:v>
                </c:pt>
                <c:pt idx="6">
                  <c:v>11282.3</c:v>
                </c:pt>
                <c:pt idx="7">
                  <c:v>8558.6</c:v>
                </c:pt>
                <c:pt idx="8">
                  <c:v>9695.6</c:v>
                </c:pt>
                <c:pt idx="9">
                  <c:v>7172.3</c:v>
                </c:pt>
                <c:pt idx="10">
                  <c:v>7469.1</c:v>
                </c:pt>
                <c:pt idx="11">
                  <c:v>6346.49</c:v>
                </c:pt>
                <c:pt idx="12">
                  <c:v>5707.75</c:v>
                </c:pt>
                <c:pt idx="13">
                  <c:v>70876.04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Übersicht!$E$7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a5a5a5"/>
            </a:solidFill>
            <a:ln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val>
            <c:numRef>
              <c:f>Übersicht!$E$8:$E$21</c:f>
              <c:numCache>
                <c:formatCode>General</c:formatCode>
                <c:ptCount val="14"/>
                <c:pt idx="1">
                  <c:v>1090.68</c:v>
                </c:pt>
                <c:pt idx="2">
                  <c:v>1392</c:v>
                </c:pt>
                <c:pt idx="3">
                  <c:v>1245.99</c:v>
                </c:pt>
                <c:pt idx="4">
                  <c:v>3728.67</c:v>
                </c:pt>
                <c:pt idx="5">
                  <c:v>1633.17</c:v>
                </c:pt>
                <c:pt idx="6">
                  <c:v>1559.63</c:v>
                </c:pt>
                <c:pt idx="7">
                  <c:v>1322</c:v>
                </c:pt>
                <c:pt idx="8">
                  <c:v>2670.29</c:v>
                </c:pt>
                <c:pt idx="9">
                  <c:v>1886.74</c:v>
                </c:pt>
                <c:pt idx="10">
                  <c:v>1728.37</c:v>
                </c:pt>
                <c:pt idx="11">
                  <c:v>1611.85</c:v>
                </c:pt>
                <c:pt idx="12">
                  <c:v>1503.99</c:v>
                </c:pt>
                <c:pt idx="13">
                  <c:v>13916.04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84876851"/>
        <c:axId val="97136755"/>
      </c:lineChart>
      <c:catAx>
        <c:axId val="848768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7136755"/>
        <c:crosses val="autoZero"/>
        <c:auto val="1"/>
        <c:lblAlgn val="ctr"/>
        <c:lblOffset val="100"/>
        <c:noMultiLvlLbl val="0"/>
      </c:catAx>
      <c:valAx>
        <c:axId val="97136755"/>
        <c:scaling>
          <c:orientation val="minMax"/>
        </c:scaling>
        <c:delete val="0"/>
        <c:axPos val="l"/>
        <c:majorGridlines>
          <c:spPr>
            <a:ln w="648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4876851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38160</xdr:colOff>
      <xdr:row>32</xdr:row>
      <xdr:rowOff>19080</xdr:rowOff>
    </xdr:from>
    <xdr:to>
      <xdr:col>7</xdr:col>
      <xdr:colOff>935280</xdr:colOff>
      <xdr:row>46</xdr:row>
      <xdr:rowOff>76320</xdr:rowOff>
    </xdr:to>
    <xdr:graphicFrame>
      <xdr:nvGraphicFramePr>
        <xdr:cNvPr id="0" name="Chart 1"/>
        <xdr:cNvGraphicFramePr/>
      </xdr:nvGraphicFramePr>
      <xdr:xfrm>
        <a:off x="986040" y="6419880"/>
        <a:ext cx="7057800" cy="2857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twoCell">
    <xdr:from>
      <xdr:col>7</xdr:col>
      <xdr:colOff>300960</xdr:colOff>
      <xdr:row>0</xdr:row>
      <xdr:rowOff>85680</xdr:rowOff>
    </xdr:from>
    <xdr:to>
      <xdr:col>9</xdr:col>
      <xdr:colOff>6120</xdr:colOff>
      <xdr:row>4</xdr:row>
      <xdr:rowOff>123480</xdr:rowOff>
    </xdr:to>
    <xdr:pic>
      <xdr:nvPicPr>
        <xdr:cNvPr id="1" name="image1.png" descr=""/>
        <xdr:cNvPicPr/>
      </xdr:nvPicPr>
      <xdr:blipFill>
        <a:blip r:embed="rId2"/>
        <a:stretch/>
      </xdr:blipFill>
      <xdr:spPr>
        <a:xfrm>
          <a:off x="7409520" y="85680"/>
          <a:ext cx="1904760" cy="837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1535" createdVersion="3">
  <cacheSource type="worksheet">
    <worksheetSource ref="B1:T1536" sheet="Alle Daten"/>
  </cacheSource>
  <cacheFields count="19">
    <cacheField name="Kunde" numFmtId="0">
      <sharedItems count="161">
        <s v="Abidex"/>
        <s v="AMG Sicherheitstechnik"/>
        <s v="Ango/Andrej Feoktistov"/>
        <s v="apanaonline"/>
        <s v="Aqasha"/>
        <s v="Aristos Olivenöl"/>
        <s v="Art &amp; Emotions"/>
        <s v="Backzeit"/>
        <s v="BBQ Empire"/>
        <s v="Best Media Web"/>
        <s v="Beyond Brands"/>
        <s v="Bionic Nature"/>
        <s v="BlackNugget"/>
        <s v="BlackSword"/>
        <s v="Bodooltec GbR"/>
        <s v="Bodyshape"/>
        <s v="Bora Brands"/>
        <s v="brand promotion"/>
        <s v="Bremer Gewürzhandel GmbH"/>
        <s v="BRHM"/>
        <s v="Burkley"/>
        <s v="Cape C&amp;C"/>
        <s v="Credentis"/>
        <s v="daro-deko"/>
        <s v="Deggelbam"/>
        <s v="DeineKosmetik"/>
        <s v="Der Original Felgenschrubber"/>
        <s v="Die NEMs GmbH"/>
        <s v="DIP Tools"/>
        <s v="Dittmeier"/>
        <s v="Dr Schedu"/>
        <s v="Dr. Oldhaver"/>
        <s v="Drachenfels"/>
        <s v="Drahtexpress GmbH &amp; Co. KG"/>
        <s v="eCom Fabarius"/>
        <s v="Edelmond Chocolatiers"/>
        <s v="Elements of Gods"/>
        <s v="Ensuite Shopping"/>
        <s v="Evolsin"/>
        <s v="EXXQUISIT"/>
        <s v="Fidentia"/>
        <s v="Flipfeld"/>
        <s v="formbench GmbH"/>
        <s v="Frespa"/>
        <s v="Fusskleidung"/>
        <s v="Gadingo"/>
        <s v="Giorgio Capone"/>
        <s v="GLASFOTO"/>
        <s v="Goldenfix"/>
        <s v="Goodman Wallstreet"/>
        <s v="Green Cocoon"/>
        <s v="Green Naturals"/>
        <s v="Gröeen"/>
        <s v="Hemmdal"/>
        <s v="Hemp for Help"/>
        <s v="Herbaholics"/>
        <s v="HMM Diagnostics"/>
        <s v="Holt"/>
        <s v="HQ"/>
        <s v="HS Activa"/>
        <s v="HTG"/>
        <s v="IC Collection"/>
        <s v="impact mommy"/>
        <s v="Infinity Supplements"/>
        <s v="Inodrink"/>
        <s v="Interdeco"/>
        <s v="Isotronic"/>
        <s v="J.Kinski/Goodvenience.bio GmbH"/>
        <s v="Jaimie Jacobs"/>
        <s v="Janbex"/>
        <s v="JF Nutri"/>
        <s v="JP Products"/>
        <s v="KK Hygiene"/>
        <s v="Kleckow"/>
        <s v="Kronenschein"/>
        <s v="Kronify"/>
        <s v="Kullaloo"/>
        <s v="KWM"/>
        <s v="L&amp;H Group"/>
        <s v="leazy"/>
        <s v="Leotie"/>
        <s v="Lieblingsding"/>
        <s v="Lila Rakete"/>
        <s v="Lokato"/>
        <s v="Lusava"/>
        <s v="Mantrafant"/>
        <s v="mantraroma UG"/>
        <s v="Marapon"/>
        <s v="Maxxi Clean"/>
        <s v="Mc Cases"/>
        <s v="McBrikett"/>
        <s v="Medi-Impulse"/>
        <s v="Mendozza"/>
        <s v="miqio"/>
        <s v="Möbius"/>
        <s v="MTR24"/>
        <s v="MyToolDeals"/>
        <s v="Namibian Naturals"/>
        <s v="Native Supplements"/>
        <s v="naturmädchen"/>
        <s v="Natursache"/>
        <s v="ND24"/>
        <s v="NeNaTrade"/>
        <s v="Neobotanics"/>
        <s v="Nordhorn"/>
        <s v="ok-haendler"/>
        <s v="Optima"/>
        <s v="Oxensport"/>
        <s v="P&amp;T"/>
        <s v="Painco"/>
        <s v="Panda Media"/>
        <s v="Paradieseinkauf"/>
        <s v="Patron Socks"/>
        <s v="Pawa"/>
        <s v="PL4ZMA"/>
        <s v="Planet Bamboo"/>
        <s v="Pokornys"/>
        <s v="Postereck "/>
        <s v="RaKao"/>
        <s v="Raumpol"/>
        <s v="Riess Business Group "/>
        <s v="Rusch Protection"/>
        <s v="S.Mile"/>
        <s v="sachenboutique "/>
        <s v="SANUUS"/>
        <s v="SB Sports"/>
        <s v="Schlitzohr"/>
        <s v="Schwaiger"/>
        <s v="Selit Gesamt"/>
        <s v="Selit PPC"/>
        <s v="SGS"/>
        <s v="SHD"/>
        <s v="Simandra"/>
        <s v="SimokiCare&amp;Design"/>
        <s v="Sinovati"/>
        <s v="Smart7 OÜ"/>
        <s v="Smithy"/>
        <s v="sober care"/>
        <s v="Soreso Design"/>
        <s v="Sparkle GmbH"/>
        <s v="Strongear"/>
        <s v="stuff from above"/>
        <s v="T1TAN"/>
        <s v="Taled"/>
        <s v="Tales &amp; Tails"/>
        <s v="Taschenmann"/>
        <s v="Team Direct System GmbH"/>
        <s v="the nu company"/>
        <s v="Trihorse"/>
        <s v="U+E Trading"/>
        <s v="US Trade Square"/>
        <s v="Visual Statements"/>
        <s v="Volmer"/>
        <s v="Webkaufhaus24"/>
        <s v="Werbetreff Gera"/>
        <s v="WS System GmbH"/>
        <s v="your body 4ever"/>
        <s v="Yuneiko"/>
        <s v="ZED"/>
        <s v="Zierstoff"/>
        <s v="Zissa Trading"/>
      </sharedItems>
    </cacheField>
    <cacheField name="Land" numFmtId="0">
      <sharedItems count="10">
        <s v="AU"/>
        <s v="CA"/>
        <s v="DE"/>
        <s v="ES"/>
        <s v="FR"/>
        <s v="IE"/>
        <s v="IT"/>
        <s v="MX"/>
        <s v="UK"/>
        <s v="US"/>
      </sharedItems>
    </cacheField>
    <cacheField name="Marke" numFmtId="0">
      <sharedItems containsBlank="1" count="3">
        <s v="Food United"/>
        <s v="Penta Star Color"/>
        <m/>
      </sharedItems>
    </cacheField>
    <cacheField name="Produkt/Portfolio" numFmtId="0">
      <sharedItems containsBlank="1" containsMixedTypes="1" containsNumber="1" minValue="0.1" maxValue="0.4" count="25">
        <n v="0.1"/>
        <n v="0.2"/>
        <n v="0.3"/>
        <n v="0.4"/>
        <s v="anti-aging"/>
        <s v="Blaubeeren &amp; Felsenbirnen"/>
        <s v="Bolaxol"/>
        <s v="Bremssattellack"/>
        <s v="Cabrio"/>
        <s v="CSX21"/>
        <s v="Desinfektionsmittel"/>
        <s v="Fahrradschloss"/>
        <s v="Heidelbeeren"/>
        <s v="Heizkörperlack"/>
        <s v="Lederfarbspray"/>
        <s v="Nikotinex"/>
        <s v="Sanaq"/>
        <s v="Sardellen"/>
        <s v="Seifenspender"/>
        <s v="Sonstiges"/>
        <s v="Thoraxin"/>
        <s v="Toilettenbürste"/>
        <s v="Widerstandsbänder"/>
        <s v="Wimpern"/>
        <m/>
      </sharedItems>
    </cacheField>
    <cacheField name="Jahr" numFmtId="0">
      <sharedItems containsSemiMixedTypes="0" containsString="0" containsNumber="1" containsInteger="1" minValue="2019" maxValue="2020" count="2">
        <n v="2019"/>
        <n v="2020"/>
      </sharedItems>
    </cacheField>
    <cacheField name="Monat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Ausgaben" numFmtId="0">
      <sharedItems containsBlank="1" containsMixedTypes="1" containsNumber="1" minValue="0" maxValue="45855.44" count="1419">
        <n v="0"/>
        <n v="0.08"/>
        <n v="0.1"/>
        <n v="0.12"/>
        <n v="0.24"/>
        <n v="0.26"/>
        <n v="0.34"/>
        <n v="0.55"/>
        <n v="0.57"/>
        <n v="0.96"/>
        <n v="1.01"/>
        <n v="1.53"/>
        <n v="1.62"/>
        <n v="1.65"/>
        <n v="1.69"/>
        <n v="2.01"/>
        <n v="2.06"/>
        <n v="2.66"/>
        <n v="2.93"/>
        <n v="3.05"/>
        <n v="3.53"/>
        <n v="3.69"/>
        <n v="3.87"/>
        <n v="4.82"/>
        <n v="5.02"/>
        <n v="5.15"/>
        <n v="5.61"/>
        <n v="5.83"/>
        <n v="6.09"/>
        <n v="6.39"/>
        <n v="6.52"/>
        <n v="6.58"/>
        <n v="7.47"/>
        <n v="7.64"/>
        <n v="7.99"/>
        <n v="8"/>
        <n v="8.63"/>
        <n v="8.77"/>
        <n v="9.03"/>
        <n v="9.48"/>
        <n v="9.68"/>
        <n v="9.73"/>
        <n v="9.77"/>
        <n v="9.85"/>
        <n v="10.46"/>
        <n v="10.73"/>
        <n v="11.1"/>
        <n v="11.27"/>
        <n v="11.56"/>
        <n v="11.6"/>
        <n v="11.73"/>
        <n v="12.03"/>
        <n v="13.29"/>
        <n v="13.48"/>
        <n v="13.68"/>
        <n v="13.77"/>
        <n v="13.88"/>
        <n v="14.47"/>
        <n v="14.89"/>
        <n v="16.22"/>
        <n v="16.55"/>
        <n v="16.72"/>
        <n v="17.07"/>
        <n v="17.63"/>
        <n v="17.67"/>
        <n v="17.97"/>
        <n v="18.04"/>
        <n v="18.05"/>
        <n v="18.96"/>
        <n v="19.03"/>
        <n v="19.92"/>
        <n v="20.55"/>
        <n v="20.88"/>
        <n v="20.94"/>
        <n v="21.29"/>
        <n v="21.55"/>
        <n v="21.82"/>
        <n v="22.49"/>
        <n v="22.78"/>
        <n v="23.47"/>
        <n v="23.68"/>
        <n v="23.85"/>
        <n v="25.39"/>
        <n v="25.69"/>
        <n v="25.74"/>
        <n v="26.38"/>
        <n v="26.86"/>
        <n v="27.06"/>
        <n v="27.11"/>
        <n v="27.15"/>
        <n v="27.48"/>
        <n v="28.74"/>
        <n v="28.77"/>
        <n v="28.78"/>
        <n v="28.93"/>
        <n v="29.52"/>
        <n v="29.88"/>
        <n v="30.52"/>
        <n v="31.39"/>
        <n v="31.65"/>
        <n v="32.24"/>
        <n v="34.26"/>
        <n v="34.49"/>
        <n v="34.7"/>
        <n v="35.15"/>
        <n v="35.45"/>
        <n v="35.46"/>
        <n v="35.68"/>
        <n v="36.35"/>
        <n v="36.71"/>
        <n v="36.84"/>
        <n v="37.42"/>
        <n v="37.53"/>
        <n v="37.71"/>
        <n v="38.04"/>
        <n v="39.35"/>
        <n v="39.44"/>
        <n v="40.57"/>
        <n v="40.93"/>
        <n v="41.16"/>
        <n v="41.18"/>
        <n v="41.24"/>
        <n v="41.26"/>
        <n v="41.89"/>
        <n v="42.37"/>
        <n v="43.45"/>
        <n v="43.52"/>
        <n v="43.68"/>
        <n v="43.71"/>
        <n v="43.97"/>
        <n v="44.32"/>
        <n v="44.64"/>
        <n v="46.85"/>
        <n v="46.87"/>
        <n v="47.2"/>
        <n v="47.97"/>
        <n v="49.06"/>
        <n v="49.26"/>
        <n v="49.38"/>
        <n v="49.9"/>
        <n v="50.13"/>
        <n v="50.57"/>
        <n v="50.79"/>
        <n v="50.84"/>
        <n v="50.9"/>
        <n v="51.25"/>
        <n v="51.33"/>
        <n v="51.51"/>
        <n v="51.56"/>
        <n v="51.63"/>
        <n v="51.82"/>
        <n v="52.19"/>
        <n v="52.5"/>
        <n v="52.59"/>
        <n v="52.9"/>
        <n v="53.51"/>
        <n v="55.12"/>
        <n v="56.84"/>
        <n v="57.22"/>
        <n v="57.39"/>
        <n v="57.44"/>
        <n v="58.41"/>
        <n v="58.86"/>
        <n v="59.21"/>
        <n v="59.3"/>
        <n v="59.75"/>
        <n v="60.17"/>
        <n v="60.76"/>
        <n v="60.87"/>
        <n v="62.65"/>
        <n v="62.99"/>
        <n v="63.39"/>
        <n v="64.23"/>
        <n v="64.38"/>
        <n v="66.04"/>
        <n v="66.35"/>
        <n v="66.83"/>
        <n v="67.19"/>
        <n v="67.32"/>
        <n v="68.36"/>
        <n v="69.16"/>
        <n v="69.36"/>
        <n v="69.63"/>
        <n v="70.03"/>
        <n v="70.23"/>
        <n v="70.43"/>
        <n v="71.42"/>
        <n v="71.58"/>
        <n v="72.39"/>
        <n v="72.45"/>
        <n v="72.58"/>
        <n v="72.76"/>
        <n v="75.49"/>
        <n v="75.52"/>
        <n v="75.91"/>
        <n v="76.39"/>
        <n v="76.66"/>
        <n v="77.31"/>
        <n v="77.88"/>
        <n v="78.97"/>
        <n v="79.03"/>
        <n v="79.43"/>
        <n v="79.64"/>
        <n v="80.07"/>
        <n v="80.75"/>
        <n v="81"/>
        <n v="81.11"/>
        <n v="81.46"/>
        <n v="81.62"/>
        <n v="82.63"/>
        <n v="82.73"/>
        <n v="83.24"/>
        <n v="83.28"/>
        <n v="83.42"/>
        <n v="83.48"/>
        <n v="84.05"/>
        <n v="85.47"/>
        <n v="86.19"/>
        <n v="86.58"/>
        <n v="86.61"/>
        <n v="86.85"/>
        <n v="87.15"/>
        <n v="87.85"/>
        <n v="87.89"/>
        <n v="88.46"/>
        <n v="88.56"/>
        <n v="89.04"/>
        <n v="89.77"/>
        <n v="90.04"/>
        <n v="90.07"/>
        <n v="90.09"/>
        <n v="90.43"/>
        <n v="90.44"/>
        <n v="91.81"/>
        <n v="92.25"/>
        <n v="92.3"/>
        <n v="92.64"/>
        <n v="93.2"/>
        <n v="93.39"/>
        <n v="93.73"/>
        <n v="94.3"/>
        <n v="94.38"/>
        <n v="94.55"/>
        <n v="94.97"/>
        <n v="95.04"/>
        <n v="95.12"/>
        <n v="95.34"/>
        <n v="96.24"/>
        <n v="96.4"/>
        <n v="96.5"/>
        <n v="96.59"/>
        <n v="97.03"/>
        <n v="98.89"/>
        <n v="100.04"/>
        <n v="100.78"/>
        <n v="100.84"/>
        <n v="103.98"/>
        <n v="104.42"/>
        <n v="104.53"/>
        <n v="105.2"/>
        <n v="105.59"/>
        <n v="105.84"/>
        <n v="107.09"/>
        <n v="107.41"/>
        <n v="108.98"/>
        <n v="109.22"/>
        <n v="109.63"/>
        <n v="110.14"/>
        <n v="110.81"/>
        <n v="111.15"/>
        <n v="111.22"/>
        <n v="111.29"/>
        <n v="111.41"/>
        <n v="112.1"/>
        <n v="112.47"/>
        <n v="112.83"/>
        <n v="113.33"/>
        <n v="113.52"/>
        <n v="113.56"/>
        <n v="114.36"/>
        <n v="114.85"/>
        <n v="116.59"/>
        <n v="116.81"/>
        <n v="117.12"/>
        <n v="118.51"/>
        <n v="119.53"/>
        <n v="120.14"/>
        <n v="120.69"/>
        <n v="121.21"/>
        <n v="121.98"/>
        <n v="122.33"/>
        <n v="122.6"/>
        <n v="122.61"/>
        <n v="122.85"/>
        <n v="122.98"/>
        <n v="125.01"/>
        <n v="125.19"/>
        <n v="126.11"/>
        <n v="126.61"/>
        <n v="128.64"/>
        <n v="128.98"/>
        <n v="129.6"/>
        <n v="130.46"/>
        <n v="130.58"/>
        <n v="130.67"/>
        <n v="130.7"/>
        <n v="131.39"/>
        <n v="132.95"/>
        <n v="133.24"/>
        <n v="134.98"/>
        <n v="135.14"/>
        <n v="135.36"/>
        <n v="135.48"/>
        <n v="135.55"/>
        <n v="135.79"/>
        <n v="136.92"/>
        <n v="137.97"/>
        <n v="138.85"/>
        <n v="139.38"/>
        <n v="141.36"/>
        <n v="142.07"/>
        <n v="143.88"/>
        <n v="143.92"/>
        <n v="144.25"/>
        <n v="146.08"/>
        <n v="146.67"/>
        <n v="146.99"/>
        <n v="149.57"/>
        <n v="150.25"/>
        <n v="150.67"/>
        <n v="150.77"/>
        <n v="150.84"/>
        <n v="152.34"/>
        <n v="152.6"/>
        <n v="152.63"/>
        <n v="153.63"/>
        <n v="154.03"/>
        <n v="154.37"/>
        <n v="155.26"/>
        <n v="155.27"/>
        <n v="155.42"/>
        <n v="156.11"/>
        <n v="156.84"/>
        <n v="156.87"/>
        <n v="157.01"/>
        <n v="157.94"/>
        <n v="158.2"/>
        <n v="158.55"/>
        <n v="158.92"/>
        <n v="159.96"/>
        <n v="159.97"/>
        <n v="160.64"/>
        <n v="161.84"/>
        <n v="162.32"/>
        <n v="162.38"/>
        <n v="162.74"/>
        <n v="163.12"/>
        <n v="163.94"/>
        <n v="165.51"/>
        <n v="168.42"/>
        <n v="169.73"/>
        <n v="169.86"/>
        <n v="169.91"/>
        <n v="170.41"/>
        <n v="174.43"/>
        <n v="175.25"/>
        <n v="176.15"/>
        <n v="176.3"/>
        <n v="176.51"/>
        <n v="178"/>
        <n v="178.3"/>
        <n v="179.53"/>
        <n v="179.98"/>
        <n v="182.69"/>
        <n v="185.72"/>
        <n v="186.33"/>
        <n v="186.86"/>
        <n v="187.87"/>
        <n v="188.04"/>
        <n v="189.14"/>
        <n v="189.27"/>
        <n v="189.41"/>
        <n v="189.6"/>
        <n v="190.78"/>
        <n v="192.05"/>
        <n v="192.4"/>
        <n v="192.87"/>
        <n v="194.45"/>
        <n v="196.12"/>
        <n v="196.31"/>
        <n v="196.81"/>
        <n v="199.68"/>
        <n v="199.78"/>
        <n v="200.31"/>
        <n v="201.41"/>
        <n v="204.4"/>
        <n v="206.01"/>
        <n v="206.68"/>
        <n v="207.07"/>
        <n v="207.26"/>
        <n v="207.31"/>
        <n v="207.58"/>
        <n v="208.34"/>
        <n v="210.24"/>
        <n v="211.48"/>
        <n v="211.63"/>
        <n v="212.37"/>
        <n v="213.62"/>
        <n v="214.71"/>
        <n v="215.84"/>
        <n v="216.65"/>
        <n v="216.82"/>
        <n v="217.27"/>
        <n v="217.3"/>
        <n v="217.34"/>
        <n v="217.57"/>
        <n v="217.89"/>
        <n v="219.34"/>
        <n v="219.35"/>
        <n v="220.52"/>
        <n v="221.19"/>
        <n v="222.23"/>
        <n v="224.39"/>
        <n v="225.67"/>
        <n v="225.73"/>
        <n v="225.8"/>
        <n v="226.29"/>
        <n v="227.68"/>
        <n v="230.07"/>
        <n v="230.69"/>
        <n v="233.05"/>
        <n v="233.06"/>
        <n v="233.83"/>
        <n v="234.29"/>
        <n v="237.88"/>
        <n v="238.28"/>
        <n v="239.96"/>
        <n v="240.65"/>
        <n v="242.94"/>
        <n v="242.99"/>
        <n v="243.83"/>
        <n v="244.76"/>
        <n v="245.51"/>
        <n v="246.52"/>
        <n v="250.38"/>
        <n v="251.06"/>
        <n v="251.1"/>
        <n v="252.76"/>
        <n v="256.01"/>
        <n v="257.45"/>
        <n v="257.53"/>
        <n v="257.95"/>
        <n v="258.07"/>
        <n v="258.2"/>
        <n v="258.97"/>
        <n v="260.4"/>
        <n v="262.99"/>
        <n v="263.5"/>
        <n v="264.82"/>
        <n v="265.17"/>
        <n v="265.19"/>
        <n v="265.65"/>
        <n v="266.16"/>
        <n v="266.2"/>
        <n v="267.45"/>
        <n v="267.59"/>
        <n v="270.01"/>
        <n v="270.56"/>
        <n v="271.06"/>
        <n v="275.63"/>
        <n v="278.94"/>
        <n v="279.5"/>
        <n v="280.14"/>
        <n v="280.76"/>
        <n v="281.07"/>
        <n v="282.44"/>
        <n v="291.08"/>
        <n v="291.24"/>
        <n v="291.57"/>
        <n v="291.68"/>
        <n v="293.16"/>
        <n v="293.94"/>
        <n v="295.25"/>
        <n v="296.12"/>
        <n v="297.7"/>
        <n v="297.99"/>
        <n v="298.77"/>
        <n v="300.26"/>
        <n v="300.71"/>
        <n v="301.55"/>
        <n v="302.05"/>
        <n v="303.21"/>
        <n v="303.23"/>
        <n v="304.03"/>
        <n v="304.72"/>
        <n v="307.23"/>
        <n v="307.94"/>
        <n v="308.73"/>
        <n v="309.27"/>
        <n v="309.74"/>
        <n v="310.14"/>
        <n v="310.45"/>
        <n v="312.36"/>
        <n v="315.19"/>
        <n v="318.29"/>
        <n v="322.6"/>
        <n v="322.83"/>
        <n v="323"/>
        <n v="324.36"/>
        <n v="324.57"/>
        <n v="325.38"/>
        <n v="327.03"/>
        <n v="328.98"/>
        <n v="329.92"/>
        <n v="331.21"/>
        <n v="331.86"/>
        <n v="332.39"/>
        <n v="334.61"/>
        <n v="335.28"/>
        <n v="336.44"/>
        <n v="338.55"/>
        <n v="338.58"/>
        <n v="339.63"/>
        <n v="340.29"/>
        <n v="340.6"/>
        <n v="341.07"/>
        <n v="341.32"/>
        <n v="341.63"/>
        <n v="342.21"/>
        <n v="352.58"/>
        <n v="355.81"/>
        <n v="358.67"/>
        <n v="359.47"/>
        <n v="359.98"/>
        <n v="361.15"/>
        <n v="367.29"/>
        <n v="367.89"/>
        <n v="369.8"/>
        <n v="370.92"/>
        <n v="372.04"/>
        <n v="373.34"/>
        <n v="375.98"/>
        <n v="376.49"/>
        <n v="382.11"/>
        <n v="387.21"/>
        <n v="388.2"/>
        <n v="388.82"/>
        <n v="390.09"/>
        <n v="392.15"/>
        <n v="393.23"/>
        <n v="393.8"/>
        <n v="393.85"/>
        <n v="394.63"/>
        <n v="396.41"/>
        <n v="399.93"/>
        <n v="403.86"/>
        <n v="405.51"/>
        <n v="407.42"/>
        <n v="408.18"/>
        <n v="408.28"/>
        <n v="409.04"/>
        <n v="409.52"/>
        <n v="409.54"/>
        <n v="411.3"/>
        <n v="415.08"/>
        <n v="415.27"/>
        <n v="416.75"/>
        <n v="417.75"/>
        <n v="418.31"/>
        <n v="419.35"/>
        <n v="419.47"/>
        <n v="419.52"/>
        <n v="421.47"/>
        <n v="422.76"/>
        <n v="423.76"/>
        <n v="425.09"/>
        <n v="429.45"/>
        <n v="430.28"/>
        <n v="434.02"/>
        <n v="436.41"/>
        <n v="437.35"/>
        <n v="438.18"/>
        <n v="440.1"/>
        <n v="441.4"/>
        <n v="443.91"/>
        <n v="443.96"/>
        <n v="444.63"/>
        <n v="444.76"/>
        <n v="445.08"/>
        <n v="445.28"/>
        <n v="445.54"/>
        <n v="446.13"/>
        <n v="447.96"/>
        <n v="449.57"/>
        <n v="449.62"/>
        <n v="451.56"/>
        <n v="454.13"/>
        <n v="456.04"/>
        <n v="456.05"/>
        <n v="459.05"/>
        <n v="461.49"/>
        <n v="465.81"/>
        <n v="465.97"/>
        <n v="466.08"/>
        <n v="468.8"/>
        <n v="469.35"/>
        <n v="469.5"/>
        <n v="469.82"/>
        <n v="470.64"/>
        <n v="471.07"/>
        <n v="474.26"/>
        <n v="475.23"/>
        <n v="476.45"/>
        <n v="480.07"/>
        <n v="481.45"/>
        <n v="483.34"/>
        <n v="483.38"/>
        <n v="484.45"/>
        <n v="485.54"/>
        <n v="485.62"/>
        <n v="490.54"/>
        <n v="491.16"/>
        <n v="492.75"/>
        <n v="493.64"/>
        <n v="494.5"/>
        <n v="494.89"/>
        <n v="497.62"/>
        <n v="498.11"/>
        <n v="498.25"/>
        <n v="499.27"/>
        <n v="500.33"/>
        <n v="501"/>
        <n v="503.76"/>
        <n v="504.23"/>
        <n v="504.32"/>
        <n v="504.88"/>
        <n v="505.54"/>
        <n v="505.97"/>
        <n v="506.89"/>
        <n v="508.65"/>
        <n v="513.45"/>
        <n v="513.53"/>
        <n v="514.32"/>
        <n v="514.69"/>
        <n v="515.61"/>
        <n v="516"/>
        <n v="516.12"/>
        <n v="521.99"/>
        <n v="522.85"/>
        <n v="525.26"/>
        <n v="526.1"/>
        <n v="526.18"/>
        <n v="531.06"/>
        <n v="532.94"/>
        <n v="534.68"/>
        <n v="537.36"/>
        <n v="539"/>
        <n v="539.3"/>
        <n v="540.94"/>
        <n v="541.63"/>
        <n v="542"/>
        <n v="542.82"/>
        <n v="544.97"/>
        <n v="549.27"/>
        <n v="554.38"/>
        <n v="556.34"/>
        <n v="556.97"/>
        <n v="563.07"/>
        <n v="565.11"/>
        <n v="566.59"/>
        <n v="568.29"/>
        <n v="569.15"/>
        <n v="570.13"/>
        <n v="571.04"/>
        <n v="573.8"/>
        <n v="577.99"/>
        <n v="578.25"/>
        <n v="580.37"/>
        <n v="581.57"/>
        <n v="586.48"/>
        <n v="587.07"/>
        <n v="588.19"/>
        <n v="589.1"/>
        <n v="595.25"/>
        <n v="596.38"/>
        <n v="599.3"/>
        <n v="599.45"/>
        <n v="599.53"/>
        <n v="599.56"/>
        <n v="600.05"/>
        <n v="600.44"/>
        <n v="600.7"/>
        <n v="601.62"/>
        <n v="604.95"/>
        <n v="605"/>
        <n v="609.54"/>
        <n v="615.99"/>
        <n v="616.38"/>
        <n v="619.49"/>
        <n v="619.59"/>
        <n v="619.94"/>
        <n v="620.01"/>
        <n v="620.03"/>
        <n v="620.06"/>
        <n v="620.33"/>
        <n v="621.74"/>
        <n v="622.46"/>
        <n v="623.69"/>
        <n v="625.27"/>
        <n v="627.29"/>
        <n v="627.46"/>
        <n v="629.46"/>
        <n v="630.81"/>
        <n v="632.23"/>
        <n v="634.53"/>
        <n v="636.84"/>
        <n v="639.61"/>
        <n v="640.2"/>
        <n v="641.18"/>
        <n v="642.06"/>
        <n v="648.84"/>
        <n v="649.65"/>
        <n v="657.65"/>
        <n v="660.17"/>
        <n v="661.93"/>
        <n v="662.46"/>
        <n v="663.34"/>
        <n v="667.93"/>
        <n v="668.02"/>
        <n v="671.03"/>
        <n v="680.35"/>
        <n v="682.34"/>
        <n v="683.08"/>
        <n v="685.36"/>
        <n v="685.87"/>
        <n v="690.61"/>
        <n v="691.23"/>
        <n v="694.61"/>
        <n v="695.47"/>
        <n v="697.41"/>
        <n v="699.47"/>
        <n v="701.03"/>
        <n v="703.22"/>
        <n v="705.64"/>
        <n v="709.05"/>
        <n v="709.81"/>
        <n v="710.12"/>
        <n v="713.74"/>
        <n v="717.94"/>
        <n v="727.11"/>
        <n v="728.25"/>
        <n v="731.77"/>
        <n v="731.88"/>
        <n v="733.41"/>
        <n v="736.4"/>
        <n v="737.27"/>
        <n v="739.38"/>
        <n v="739.77"/>
        <n v="739.79"/>
        <n v="743.51"/>
        <n v="743.79"/>
        <n v="745.53"/>
        <n v="745.69"/>
        <n v="746.81"/>
        <n v="749.36"/>
        <n v="753.26"/>
        <n v="754.29"/>
        <n v="755.11"/>
        <n v="756.4"/>
        <n v="759.31"/>
        <n v="763.05"/>
        <n v="772.51"/>
        <n v="774.01"/>
        <n v="777.62"/>
        <n v="778.01"/>
        <n v="779.54"/>
        <n v="782.65"/>
        <n v="787.77"/>
        <n v="791.03"/>
        <n v="792.03"/>
        <n v="792.13"/>
        <n v="799.43"/>
        <n v="800.28"/>
        <n v="800.81"/>
        <n v="800.96"/>
        <n v="802.25"/>
        <n v="803.11"/>
        <n v="806.88"/>
        <n v="810.04"/>
        <n v="810.34"/>
        <n v="811.34"/>
        <n v="814.37"/>
        <n v="816.5"/>
        <n v="817.11"/>
        <n v="819.13"/>
        <n v="820.25"/>
        <n v="820.57"/>
        <n v="820.85"/>
        <n v="822.94"/>
        <n v="825.4"/>
        <n v="827.15"/>
        <n v="828.46"/>
        <n v="830.84"/>
        <n v="831.3"/>
        <n v="835.22"/>
        <n v="838.95"/>
        <n v="841.02"/>
        <n v="844.11"/>
        <n v="846.19"/>
        <n v="846.26"/>
        <n v="848.83"/>
        <n v="850.12"/>
        <n v="850.52"/>
        <n v="852.86"/>
        <n v="853.79"/>
        <n v="855.2"/>
        <n v="858.7"/>
        <n v="862.61"/>
        <n v="866.36"/>
        <n v="867.14"/>
        <n v="869.37"/>
        <n v="872.24"/>
        <n v="875.76"/>
        <n v="876.31"/>
        <n v="876.77"/>
        <n v="879.52"/>
        <n v="884.44"/>
        <n v="891.86"/>
        <n v="893.76"/>
        <n v="894.57"/>
        <n v="898.04"/>
        <n v="899.35"/>
        <n v="899.53"/>
        <n v="900.45"/>
        <n v="900.6"/>
        <n v="901.74"/>
        <n v="901.96"/>
        <n v="907.59"/>
        <n v="917.96"/>
        <n v="922.56"/>
        <n v="923.76"/>
        <n v="926.53"/>
        <n v="928.37"/>
        <n v="929.52"/>
        <n v="930.77"/>
        <n v="934.62"/>
        <n v="935.19"/>
        <n v="937.84"/>
        <n v="938.63"/>
        <n v="939.16"/>
        <n v="942.04"/>
        <n v="944.3"/>
        <n v="946.1"/>
        <n v="951.65"/>
        <n v="956.75"/>
        <n v="957.08"/>
        <n v="958.21"/>
        <n v="959.24"/>
        <n v="963.64"/>
        <n v="971.4"/>
        <n v="971.71"/>
        <n v="974.13"/>
        <n v="974.23"/>
        <n v="977.25"/>
        <n v="977.96"/>
        <n v="983.98"/>
        <n v="989.09"/>
        <n v="991.26"/>
        <n v="993.21"/>
        <n v="1000.68"/>
        <n v="1003.38"/>
        <n v="1004.26"/>
        <n v="1006.03"/>
        <n v="1015.74"/>
        <n v="1016.59"/>
        <n v="1022.13"/>
        <n v="1022.42"/>
        <n v="1023.41"/>
        <n v="1028.02"/>
        <n v="1033.61"/>
        <n v="1035.19"/>
        <n v="1048.73"/>
        <n v="1050.83"/>
        <n v="1062.8"/>
        <n v="1062.92"/>
        <n v="1066.18"/>
        <n v="1067.7"/>
        <n v="1073.74"/>
        <n v="1077.44"/>
        <n v="1079.43"/>
        <n v="1085.79"/>
        <n v="1090.68"/>
        <n v="1101.67"/>
        <n v="1104.34"/>
        <n v="1106.63"/>
        <n v="1110.56"/>
        <n v="1119.08"/>
        <n v="1121.39"/>
        <n v="1121.72"/>
        <n v="1123.67"/>
        <n v="1133.66"/>
        <n v="1137.2"/>
        <n v="1138.63"/>
        <n v="1142.18"/>
        <n v="1143.81"/>
        <n v="1144.28"/>
        <n v="1144.97"/>
        <n v="1146.12"/>
        <n v="1152.35"/>
        <n v="1157.45"/>
        <n v="1158.52"/>
        <n v="1158.98"/>
        <n v="1165.67"/>
        <n v="1168.29"/>
        <n v="1175.31"/>
        <n v="1178.19"/>
        <n v="1178.82"/>
        <n v="1186.17"/>
        <n v="1186.21"/>
        <n v="1191.49"/>
        <n v="1197.82"/>
        <n v="1198.12"/>
        <n v="1198.54"/>
        <n v="1201.99"/>
        <n v="1204.43"/>
        <n v="1213.23"/>
        <n v="1217.62"/>
        <n v="1220.1"/>
        <n v="1223.06"/>
        <n v="1231.38"/>
        <n v="1233.7"/>
        <n v="1235.84"/>
        <n v="1239.44"/>
        <n v="1244.67"/>
        <n v="1245.99"/>
        <n v="1251.74"/>
        <n v="1251.82"/>
        <n v="1255.6"/>
        <n v="1262.93"/>
        <n v="1265.95"/>
        <n v="1266.14"/>
        <n v="1286.34"/>
        <n v="1288.13"/>
        <n v="1294.79"/>
        <n v="1296.32"/>
        <n v="1298.55"/>
        <n v="1307.81"/>
        <n v="1308.45"/>
        <n v="1311.56"/>
        <n v="1313.44"/>
        <n v="1317.29"/>
        <n v="1322"/>
        <n v="1323.89"/>
        <n v="1326.81"/>
        <n v="1338.37"/>
        <n v="1338.7"/>
        <n v="1341.01"/>
        <n v="1343.21"/>
        <n v="1352.72"/>
        <n v="1357.64"/>
        <n v="1366.24"/>
        <n v="1367.47"/>
        <n v="1373.05"/>
        <n v="1374.45"/>
        <n v="1374.53"/>
        <n v="1378.66"/>
        <n v="1388.79"/>
        <n v="1392"/>
        <n v="1398.55"/>
        <n v="1398.7"/>
        <n v="1399.21"/>
        <n v="1400.14"/>
        <n v="1409.65"/>
        <n v="1416.18"/>
        <n v="1417.39"/>
        <n v="1421.03"/>
        <n v="1423.5"/>
        <n v="1426.06"/>
        <n v="1427.31"/>
        <n v="1427.86"/>
        <n v="1428.43"/>
        <n v="1429.49"/>
        <n v="1452.25"/>
        <n v="1462.59"/>
        <n v="1462.78"/>
        <n v="1466.07"/>
        <n v="1467.62"/>
        <n v="1467.89"/>
        <n v="1472.31"/>
        <n v="1477.09"/>
        <n v="1493.64"/>
        <n v="1493.76"/>
        <n v="1494.82"/>
        <n v="1503.76"/>
        <n v="1503.99"/>
        <n v="1505.27"/>
        <n v="1506.06"/>
        <n v="1518.74"/>
        <n v="1523.14"/>
        <n v="1524.58"/>
        <n v="1527.8"/>
        <n v="1559.63"/>
        <n v="1564.27"/>
        <n v="1564.87"/>
        <n v="1568.95"/>
        <n v="1571.43"/>
        <n v="1575.53"/>
        <n v="1576.49"/>
        <n v="1576.87"/>
        <n v="1580.33"/>
        <n v="1580.66"/>
        <n v="1602.29"/>
        <n v="1604.9"/>
        <n v="1604.97"/>
        <n v="1611"/>
        <n v="1611.85"/>
        <n v="1613.99"/>
        <n v="1623.8"/>
        <n v="1628.06"/>
        <n v="1632.96"/>
        <n v="1633.17"/>
        <n v="1635.26"/>
        <n v="1639.01"/>
        <n v="1639.43"/>
        <n v="1642.75"/>
        <n v="1646.37"/>
        <n v="1646.4"/>
        <n v="1649.69"/>
        <n v="1650.59"/>
        <n v="1674.84"/>
        <n v="1687.49"/>
        <n v="1693.35"/>
        <n v="1695.27"/>
        <n v="1699.17"/>
        <n v="1703.71"/>
        <n v="1704.7"/>
        <n v="1706.85"/>
        <n v="1719.88"/>
        <n v="1720.2"/>
        <n v="1728.37"/>
        <n v="1734.59"/>
        <n v="1740.67"/>
        <n v="1746.89"/>
        <n v="1749.35"/>
        <n v="1766.12"/>
        <n v="1774.13"/>
        <n v="1774.44"/>
        <n v="1794.92"/>
        <n v="1798.35"/>
        <n v="1798.41"/>
        <n v="1799.69"/>
        <n v="1813.5"/>
        <n v="1817.01"/>
        <n v="1821.57"/>
        <n v="1826.07"/>
        <n v="1833.02"/>
        <n v="1852.59"/>
        <n v="1853.84"/>
        <n v="1855"/>
        <n v="1858.53"/>
        <n v="1862.93"/>
        <n v="1867.77"/>
        <n v="1873.17"/>
        <n v="1879.68"/>
        <n v="1883.82"/>
        <n v="1884.3"/>
        <n v="1886.74"/>
        <n v="1894.08"/>
        <n v="1899.92"/>
        <n v="1923.43"/>
        <n v="1923.62"/>
        <n v="1929.5"/>
        <n v="1930.53"/>
        <n v="1931.51"/>
        <n v="1935.19"/>
        <n v="1943.55"/>
        <n v="1944.8"/>
        <n v="1948.06"/>
        <n v="1958.38"/>
        <n v="1985.07"/>
        <n v="1992.06"/>
        <n v="1995.3"/>
        <n v="1995.44"/>
        <n v="2000.2"/>
        <n v="2031.95"/>
        <n v="2035.07"/>
        <n v="2040.28"/>
        <n v="2043.23"/>
        <n v="2048.02"/>
        <n v="2050.62"/>
        <n v="2053.17"/>
        <n v="2064.53"/>
        <n v="2079.68"/>
        <n v="2081.43"/>
        <n v="2081.91"/>
        <n v="2102.33"/>
        <n v="2104.3"/>
        <n v="2110.04"/>
        <n v="2127.28"/>
        <n v="2132.3"/>
        <n v="2135.91"/>
        <n v="2155.06"/>
        <n v="2175.05"/>
        <n v="2189.68"/>
        <n v="2199.84"/>
        <n v="2204.12"/>
        <n v="2210.58"/>
        <n v="2222.72"/>
        <n v="2223.55"/>
        <n v="2239.56"/>
        <n v="2241.35"/>
        <n v="2241.68"/>
        <n v="2251"/>
        <n v="2254.7"/>
        <n v="2269.23"/>
        <n v="2275.66"/>
        <n v="2281.76"/>
        <n v="2283.68"/>
        <n v="2311.84"/>
        <n v="2316.03"/>
        <n v="2318.08"/>
        <n v="2330.39"/>
        <n v="2339.21"/>
        <n v="2355.45"/>
        <n v="2359.59"/>
        <n v="2375.98"/>
        <n v="2377.76"/>
        <n v="2398.71"/>
        <n v="2415.19"/>
        <n v="2433.66"/>
        <n v="2466.76"/>
        <n v="2477.62"/>
        <n v="2480.05"/>
        <n v="2493.11"/>
        <n v="2495.5"/>
        <n v="2497.6"/>
        <n v="2513.01"/>
        <n v="2521.8"/>
        <n v="2523.87"/>
        <n v="2544.01"/>
        <n v="2571.95"/>
        <n v="2580.36"/>
        <n v="2593.78"/>
        <n v="2605.16"/>
        <n v="2608.24"/>
        <n v="2611.12"/>
        <n v="2617.7"/>
        <n v="2617.76"/>
        <n v="2645.18"/>
        <n v="2647.67"/>
        <n v="2648.21"/>
        <n v="2651.94"/>
        <n v="2670.29"/>
        <n v="2672.07"/>
        <n v="2672.12"/>
        <n v="2675.23"/>
        <n v="2675.48"/>
        <n v="2684.48"/>
        <n v="2684.55"/>
        <n v="2712.5"/>
        <n v="2731.79"/>
        <n v="2750.88"/>
        <n v="2783.68"/>
        <n v="2785.33"/>
        <n v="2791.65"/>
        <n v="2810.87"/>
        <n v="2815.02"/>
        <n v="2819.78"/>
        <n v="2855.64"/>
        <n v="2866.57"/>
        <n v="2880.55"/>
        <n v="2903.02"/>
        <n v="2906.48"/>
        <n v="2927.93"/>
        <n v="2933.81"/>
        <n v="2956.31"/>
        <n v="2970.67"/>
        <n v="2978.36"/>
        <n v="2984.18"/>
        <n v="2995.5"/>
        <n v="3000.41"/>
        <n v="3019.32"/>
        <n v="3023.66"/>
        <n v="3034.48"/>
        <n v="3051.12"/>
        <n v="3069.56"/>
        <n v="3070.38"/>
        <n v="3078.76"/>
        <n v="3079.14"/>
        <n v="3097.68"/>
        <n v="3099.9"/>
        <n v="3115.59"/>
        <n v="3135.02"/>
        <n v="3142.49"/>
        <n v="3148.07"/>
        <n v="3166.13"/>
        <n v="3166.2"/>
        <n v="3169.35"/>
        <n v="3180.44"/>
        <n v="3193.44"/>
        <n v="3197.26"/>
        <n v="3202.59"/>
        <n v="3223.49"/>
        <n v="3265.04"/>
        <n v="3286.11"/>
        <n v="3291.99"/>
        <n v="3297.06"/>
        <n v="3327.47"/>
        <n v="3346.08"/>
        <n v="3359.14"/>
        <n v="3507.25"/>
        <n v="3512.81"/>
        <n v="3535.24"/>
        <n v="3589.18"/>
        <n v="3716.26"/>
        <n v="3727.59"/>
        <n v="3735.03"/>
        <n v="3760.98"/>
        <n v="3767.76"/>
        <n v="3769.99"/>
        <n v="3785.78"/>
        <n v="3788.45"/>
        <n v="3796.93"/>
        <n v="3825.68"/>
        <n v="3928.69"/>
        <n v="3950.66"/>
        <n v="3954.44"/>
        <n v="3981.6"/>
        <n v="3990.35"/>
        <n v="4004.78"/>
        <n v="4007.01"/>
        <n v="4035.95"/>
        <n v="4060.77"/>
        <n v="4087.37"/>
        <n v="4090.72"/>
        <n v="4104.25"/>
        <n v="4112.99"/>
        <n v="4113.24"/>
        <n v="4141.12"/>
        <n v="4224.42"/>
        <n v="4339.3"/>
        <n v="4374.95"/>
        <n v="4431.19"/>
        <n v="4458.46"/>
        <n v="4479.68"/>
        <n v="4481.26"/>
        <n v="4525.6"/>
        <n v="4540.57"/>
        <n v="4565.61"/>
        <n v="4620.2"/>
        <n v="4656.04"/>
        <n v="4684.99"/>
        <n v="4702.2"/>
        <n v="4806.85"/>
        <n v="4840.06"/>
        <n v="4863.69"/>
        <n v="4872.95"/>
        <n v="4913.28"/>
        <n v="4958.74"/>
        <n v="5017.45"/>
        <n v="5046.19"/>
        <n v="5083.72"/>
        <n v="5106.69"/>
        <n v="5129.37"/>
        <n v="5265.63"/>
        <n v="5390.36"/>
        <n v="5393.86"/>
        <n v="5404.29"/>
        <n v="5429.06"/>
        <n v="5463.59"/>
        <n v="5511.57"/>
        <n v="5569.79"/>
        <n v="5571.09"/>
        <n v="5576"/>
        <n v="5626.66"/>
        <n v="5697.01"/>
        <n v="5697.6"/>
        <n v="5739.39"/>
        <n v="5805.24"/>
        <n v="5836.85"/>
        <n v="5838.85"/>
        <n v="5864"/>
        <n v="5866.18"/>
        <n v="5874.69"/>
        <n v="5893.81"/>
        <n v="5923.14"/>
        <n v="5967.55"/>
        <n v="6015.89"/>
        <n v="6024.06"/>
        <n v="6053.72"/>
        <n v="6066.54"/>
        <n v="6066.82"/>
        <n v="6162.03"/>
        <n v="6203.95"/>
        <n v="6244.03"/>
        <n v="6327.68"/>
        <n v="6419.56"/>
        <n v="6481.13"/>
        <n v="6569.02"/>
        <n v="6619.17"/>
        <n v="6642.26"/>
        <n v="6684.11"/>
        <n v="6708.91"/>
        <n v="6743.82"/>
        <n v="7014.84"/>
        <n v="7067.28"/>
        <n v="7162.58"/>
        <n v="7201.1"/>
        <n v="7220.76"/>
        <n v="7221.58"/>
        <n v="7328.74"/>
        <n v="7329.62"/>
        <n v="7350.33"/>
        <n v="7409.39"/>
        <n v="7501.22"/>
        <n v="7563.72"/>
        <n v="7590.71"/>
        <n v="7630.35"/>
        <n v="7637.48"/>
        <n v="7648.33"/>
        <n v="7946.67"/>
        <n v="7994.53"/>
        <n v="8035.78"/>
        <n v="8040.24"/>
        <n v="8059.08"/>
        <n v="8126.72"/>
        <n v="8189.64"/>
        <n v="8201.06"/>
        <n v="8213.71"/>
        <n v="8245.64"/>
        <n v="8306.64"/>
        <n v="8398.63"/>
        <n v="8414.69"/>
        <n v="8501.21"/>
        <n v="8522.64"/>
        <n v="8571.88"/>
        <n v="8821.25"/>
        <n v="8942.26"/>
        <n v="9017.04"/>
        <n v="9065.31"/>
        <n v="9082.83"/>
        <n v="9370.69"/>
        <n v="9390.06"/>
        <n v="9508.22"/>
        <n v="9609.29"/>
        <n v="9838.67"/>
        <n v="9875.39"/>
        <n v="10051.92"/>
        <n v="10061.07"/>
        <n v="10144.34"/>
        <n v="10156.15"/>
        <n v="10208.39"/>
        <n v="10222.68"/>
        <n v="10553.68"/>
        <n v="10760.61"/>
        <n v="10909.92"/>
        <n v="11024.85"/>
        <n v="11073.44"/>
        <n v="11309.77"/>
        <n v="11433.4"/>
        <n v="11692.39"/>
        <n v="11843.07"/>
        <n v="11873.02"/>
        <n v="12017.47"/>
        <n v="12180.72"/>
        <n v="12231.13"/>
        <n v="12376.83"/>
        <n v="12900.11"/>
        <n v="13210.33"/>
        <n v="13823.4"/>
        <n v="13863.56"/>
        <n v="13893.39"/>
        <n v="14324.29"/>
        <n v="15158.06"/>
        <n v="15475.15"/>
        <n v="15749.91"/>
        <n v="16384.22"/>
        <n v="17371.93"/>
        <n v="17995.09"/>
        <n v="18842.53"/>
        <n v="27617.17"/>
        <n v="30044.69"/>
        <n v="34422.6"/>
        <n v="35487.75"/>
        <n v="41323.25"/>
        <n v="45855.44"/>
        <s v="-   €"/>
        <s v="£ 16.50"/>
        <s v="£ 19.69"/>
        <s v="£ 5.10"/>
        <s v="£ 60.16"/>
        <s v="1,497.96 €"/>
        <s v="1,577.71 €"/>
        <s v="1,822.18 €"/>
        <s v="1,953.79 €"/>
        <s v="117.88 €"/>
        <s v="138.47 €"/>
        <s v="149.93 €"/>
        <s v="150.99 €"/>
        <s v="18.33 €"/>
        <s v="19.07 €"/>
        <s v="222.69 €"/>
        <s v="235.29 €"/>
        <s v="25.74 €"/>
        <s v="274.96 €"/>
        <s v="30.98 €"/>
        <s v="31.38 €"/>
        <s v="42.62 €"/>
        <s v="46.32 €"/>
        <s v="5,834.74 €"/>
        <s v="597.07 €"/>
        <s v="6.86 €"/>
        <s v="7,214.45 €"/>
        <s v="748.23 €"/>
        <s v="8.27 €"/>
        <s v="857.49 €"/>
        <s v="87.91 €"/>
        <s v="97.65 €"/>
        <m/>
      </sharedItems>
    </cacheField>
    <cacheField name="Umsatz" numFmtId="0">
      <sharedItems containsBlank="1" containsMixedTypes="1" containsNumber="1" minValue="0" maxValue="155118.55" count="1444">
        <n v="0"/>
        <n v="6.17"/>
        <n v="7"/>
        <n v="9.91"/>
        <n v="10.5"/>
        <n v="10.77"/>
        <n v="10.82"/>
        <n v="11.99"/>
        <n v="13.21"/>
        <n v="14.46"/>
        <n v="14.62"/>
        <n v="15.36"/>
        <n v="15.9"/>
        <n v="15.94"/>
        <n v="18.02"/>
        <n v="19"/>
        <n v="19.82"/>
        <n v="19.95"/>
        <n v="20.75"/>
        <n v="22.98"/>
        <n v="25.17"/>
        <n v="28.9"/>
        <n v="29.14"/>
        <n v="29.44"/>
        <n v="29.49"/>
        <n v="29.97"/>
        <n v="30.37"/>
        <n v="31.14"/>
        <n v="31.5"/>
        <n v="34.46"/>
        <n v="35.83"/>
        <n v="37.24"/>
        <n v="37.36"/>
        <n v="37.61"/>
        <n v="38.94"/>
        <n v="39.64"/>
        <n v="39.91"/>
        <n v="39.97"/>
        <n v="40.74"/>
        <n v="40.82"/>
        <n v="41.9"/>
        <n v="44.1"/>
        <n v="46.64"/>
        <n v="47"/>
        <n v="48"/>
        <n v="49.84"/>
        <n v="50.3"/>
        <n v="52.6"/>
        <n v="53.83"/>
        <n v="57.7"/>
        <n v="57.8"/>
        <n v="57.93"/>
        <n v="58"/>
        <n v="60.34"/>
        <n v="60.42"/>
        <n v="60.8"/>
        <n v="62.6"/>
        <n v="64.24"/>
        <n v="64.99"/>
        <n v="65.06"/>
        <n v="68.29"/>
        <n v="68.6"/>
        <n v="69.96"/>
        <n v="71.5"/>
        <n v="72.53"/>
        <n v="73.26"/>
        <n v="74.18"/>
        <n v="74.48"/>
        <n v="74.99"/>
        <n v="77.95"/>
        <n v="78.14"/>
        <n v="78.28"/>
        <n v="79.49"/>
        <n v="80.35"/>
        <n v="80.94"/>
        <n v="81.25"/>
        <n v="82.18"/>
        <n v="83.74"/>
        <n v="84.97"/>
        <n v="85.73"/>
        <n v="87.16"/>
        <n v="90"/>
        <n v="90.09"/>
        <n v="90.19"/>
        <n v="90.75"/>
        <n v="93.98"/>
        <n v="94.5"/>
        <n v="94.7"/>
        <n v="98.48"/>
        <n v="99"/>
        <n v="99.4"/>
        <n v="99.47"/>
        <n v="99.93"/>
        <n v="101"/>
        <n v="101.26"/>
        <n v="104.16"/>
        <n v="104.39"/>
        <n v="104.9"/>
        <n v="106.11"/>
        <n v="108.25"/>
        <n v="108.35"/>
        <n v="110.71"/>
        <n v="111.99"/>
        <n v="112.56"/>
        <n v="113.74"/>
        <n v="114.21"/>
        <n v="114.6"/>
        <n v="116"/>
        <n v="116.46"/>
        <n v="118.04"/>
        <n v="118.4"/>
        <n v="119.98"/>
        <n v="123.4"/>
        <n v="124.66"/>
        <n v="125.34"/>
        <n v="128.26"/>
        <n v="128.38"/>
        <n v="135"/>
        <n v="137"/>
        <n v="137.6"/>
        <n v="137.91"/>
        <n v="139.92"/>
        <n v="139.98"/>
        <n v="141.35"/>
        <n v="142"/>
        <n v="142.54"/>
        <n v="144.25"/>
        <n v="145.88"/>
        <n v="146.87"/>
        <n v="148.59"/>
        <n v="150"/>
        <n v="150.72"/>
        <n v="150.83"/>
        <n v="152.06"/>
        <n v="153.19"/>
        <n v="153.8"/>
        <n v="155.13"/>
        <n v="155.28"/>
        <n v="155.36"/>
        <n v="155.5"/>
        <n v="157.08"/>
        <n v="157.51"/>
        <n v="159.65"/>
        <n v="160"/>
        <n v="164.95"/>
        <n v="166.28"/>
        <n v="167.65"/>
        <n v="169.4"/>
        <n v="169.52"/>
        <n v="172.55"/>
        <n v="175.26"/>
        <n v="175.96"/>
        <n v="176.79"/>
        <n v="177.1"/>
        <n v="180.73"/>
        <n v="181.04"/>
        <n v="183.3"/>
        <n v="186.18"/>
        <n v="186.56"/>
        <n v="187"/>
        <n v="187.23"/>
        <n v="188.46"/>
        <n v="188.67"/>
        <n v="190.58"/>
        <n v="193.59"/>
        <n v="194.7"/>
        <n v="198.55"/>
        <n v="200.6"/>
        <n v="200.94"/>
        <n v="201.66"/>
        <n v="202.3"/>
        <n v="203.8"/>
        <n v="204"/>
        <n v="204.16"/>
        <n v="204.86"/>
        <n v="210.14"/>
        <n v="211"/>
        <n v="212.85"/>
        <n v="215.71"/>
        <n v="216.26"/>
        <n v="216.73"/>
        <n v="217.72"/>
        <n v="218.05"/>
        <n v="218.27"/>
        <n v="218.73"/>
        <n v="218.92"/>
        <n v="219.95"/>
        <n v="221"/>
        <n v="221.76"/>
        <n v="227.82"/>
        <n v="230.48"/>
        <n v="232.04"/>
        <n v="233.08"/>
        <n v="233.24"/>
        <n v="234.25"/>
        <n v="234.47"/>
        <n v="235.17"/>
        <n v="236.78"/>
        <n v="236.9"/>
        <n v="239.42"/>
        <n v="240.52"/>
        <n v="242.84"/>
        <n v="244.43"/>
        <n v="245.68"/>
        <n v="246.3"/>
        <n v="247.46"/>
        <n v="248.84"/>
        <n v="250.95"/>
        <n v="252.26"/>
        <n v="253.16"/>
        <n v="254.04"/>
        <n v="254.1"/>
        <n v="256.62"/>
        <n v="258.2"/>
        <n v="263.18"/>
        <n v="263.38"/>
        <n v="264.02"/>
        <n v="266.98"/>
        <n v="268.64"/>
        <n v="268.83"/>
        <n v="269.36"/>
        <n v="269.39"/>
        <n v="269.75"/>
        <n v="270.34"/>
        <n v="272.35"/>
        <n v="272.94"/>
        <n v="275.1"/>
        <n v="278.13"/>
        <n v="285.18"/>
        <n v="285.48"/>
        <n v="289.21"/>
        <n v="291.82"/>
        <n v="291.98"/>
        <n v="293.28"/>
        <n v="293.5"/>
        <n v="295.61"/>
        <n v="297.04"/>
        <n v="298.44"/>
        <n v="305.86"/>
        <n v="307.4"/>
        <n v="309.8"/>
        <n v="311.37"/>
        <n v="315.18"/>
        <n v="316.8"/>
        <n v="321.1"/>
        <n v="321.6"/>
        <n v="321.83"/>
        <n v="325"/>
        <n v="326.48"/>
        <n v="329.1"/>
        <n v="341"/>
        <n v="341.78"/>
        <n v="345.37"/>
        <n v="349.94"/>
        <n v="350.73"/>
        <n v="351.7"/>
        <n v="351.78"/>
        <n v="351.92"/>
        <n v="355.56"/>
        <n v="356.46"/>
        <n v="356.78"/>
        <n v="360.53"/>
        <n v="361.95"/>
        <n v="363"/>
        <n v="364.26"/>
        <n v="368.9"/>
        <n v="373.3"/>
        <n v="376.56"/>
        <n v="378.12"/>
        <n v="381.46"/>
        <n v="384.11"/>
        <n v="385.7"/>
        <n v="386.7"/>
        <n v="388.4"/>
        <n v="393.53"/>
        <n v="394.44"/>
        <n v="396.47"/>
        <n v="397.29"/>
        <n v="397.83"/>
        <n v="400.1"/>
        <n v="400.6"/>
        <n v="405.35"/>
        <n v="407"/>
        <n v="409.44"/>
        <n v="409.72"/>
        <n v="410.7"/>
        <n v="414.53"/>
        <n v="416.99"/>
        <n v="428.56"/>
        <n v="430.7"/>
        <n v="431.91"/>
        <n v="432.5"/>
        <n v="434.16"/>
        <n v="434.26"/>
        <n v="437.96"/>
        <n v="438.3"/>
        <n v="441.5"/>
        <n v="441.83"/>
        <n v="442.69"/>
        <n v="445.26"/>
        <n v="452.36"/>
        <n v="452.42"/>
        <n v="452.85"/>
        <n v="460.79"/>
        <n v="465.8"/>
        <n v="466.25"/>
        <n v="467.79"/>
        <n v="470.07"/>
        <n v="473.79"/>
        <n v="476.01"/>
        <n v="481.4"/>
        <n v="481.71"/>
        <n v="483.3"/>
        <n v="483.79"/>
        <n v="483.91"/>
        <n v="484.57"/>
        <n v="486.61"/>
        <n v="488.92"/>
        <n v="493.03"/>
        <n v="494.92"/>
        <n v="499.83"/>
        <n v="499.98"/>
        <n v="501.55"/>
        <n v="505.54"/>
        <n v="508.32"/>
        <n v="508.6"/>
        <n v="509.1"/>
        <n v="509.15"/>
        <n v="510.47"/>
        <n v="511.12"/>
        <n v="511.35"/>
        <n v="514.6"/>
        <n v="515.54"/>
        <n v="516.3"/>
        <n v="519.9"/>
        <n v="524.61"/>
        <n v="527.31"/>
        <n v="528.57"/>
        <n v="528.77"/>
        <n v="529.71"/>
        <n v="531.39"/>
        <n v="534.4"/>
        <n v="536.16"/>
        <n v="536.7"/>
        <n v="537"/>
        <n v="540.57"/>
        <n v="543.62"/>
        <n v="545.91"/>
        <n v="549.9"/>
        <n v="551.06"/>
        <n v="552.17"/>
        <n v="554.99"/>
        <n v="559.83"/>
        <n v="559.9"/>
        <n v="561.25"/>
        <n v="563.71"/>
        <n v="565.83"/>
        <n v="566.12"/>
        <n v="566.99"/>
        <n v="573.44"/>
        <n v="574.68"/>
        <n v="578.88"/>
        <n v="581.84"/>
        <n v="583.79"/>
        <n v="585.64"/>
        <n v="590.53"/>
        <n v="592"/>
        <n v="597"/>
        <n v="597.3"/>
        <n v="598.46"/>
        <n v="602.17"/>
        <n v="608.75"/>
        <n v="609.5"/>
        <n v="609.75"/>
        <n v="616.5"/>
        <n v="621.64"/>
        <n v="625.3"/>
        <n v="627.9"/>
        <n v="631.23"/>
        <n v="636.1"/>
        <n v="640.4"/>
        <n v="640.48"/>
        <n v="641.1"/>
        <n v="642.4"/>
        <n v="642.8"/>
        <n v="651"/>
        <n v="651.86"/>
        <n v="652.96"/>
        <n v="657.75"/>
        <n v="658.55"/>
        <n v="660.48"/>
        <n v="660.79"/>
        <n v="668.34"/>
        <n v="674.1"/>
        <n v="677.38"/>
        <n v="687.42"/>
        <n v="692.68"/>
        <n v="693.68"/>
        <n v="695.2"/>
        <n v="696.36"/>
        <n v="700.7"/>
        <n v="704.94"/>
        <n v="709.88"/>
        <n v="710.2"/>
        <n v="710.5"/>
        <n v="712.58"/>
        <n v="712.64"/>
        <n v="713.28"/>
        <n v="719.86"/>
        <n v="725.4"/>
        <n v="725.9"/>
        <n v="727.4"/>
        <n v="733.44"/>
        <n v="735.58"/>
        <n v="739.52"/>
        <n v="741.66"/>
        <n v="749.85"/>
        <n v="750.19"/>
        <n v="755.51"/>
        <n v="759.87"/>
        <n v="765.2"/>
        <n v="772.5"/>
        <n v="774.9"/>
        <n v="779.7"/>
        <n v="784.77"/>
        <n v="787.25"/>
        <n v="788.1"/>
        <n v="788.17"/>
        <n v="788.8"/>
        <n v="791.38"/>
        <n v="799.65"/>
        <n v="800.11"/>
        <n v="800.89"/>
        <n v="806.52"/>
        <n v="807.78"/>
        <n v="813.14"/>
        <n v="814.1"/>
        <n v="825.16"/>
        <n v="825.44"/>
        <n v="832.33"/>
        <n v="834.1"/>
        <n v="839.97"/>
        <n v="841.08"/>
        <n v="846.97"/>
        <n v="849.37"/>
        <n v="861.94"/>
        <n v="862.17"/>
        <n v="863.53"/>
        <n v="866.63"/>
        <n v="871.08"/>
        <n v="893.82"/>
        <n v="899.11"/>
        <n v="900.35"/>
        <n v="902.03"/>
        <n v="905.6"/>
        <n v="908.47"/>
        <n v="910.01"/>
        <n v="916.27"/>
        <n v="916.58"/>
        <n v="920.2"/>
        <n v="921.97"/>
        <n v="922.59"/>
        <n v="923.79"/>
        <n v="923.97"/>
        <n v="924"/>
        <n v="925.16"/>
        <n v="928.65"/>
        <n v="930.65"/>
        <n v="932.25"/>
        <n v="937.78"/>
        <n v="942.99"/>
        <n v="943.48"/>
        <n v="952.15"/>
        <n v="953.74"/>
        <n v="955.37"/>
        <n v="971.26"/>
        <n v="976.77"/>
        <n v="980.21"/>
        <n v="1001.21"/>
        <n v="1006.32"/>
        <n v="1009.85"/>
        <n v="1016.7"/>
        <n v="1017.24"/>
        <n v="1025.64"/>
        <n v="1027.72"/>
        <n v="1028.2"/>
        <n v="1028.79"/>
        <n v="1031.76"/>
        <n v="1041.6"/>
        <n v="1042.72"/>
        <n v="1048.09"/>
        <n v="1049.89"/>
        <n v="1055.76"/>
        <n v="1056.9"/>
        <n v="1059"/>
        <n v="1072.01"/>
        <n v="1079.5"/>
        <n v="1079.8"/>
        <n v="1079.83"/>
        <n v="1084"/>
        <n v="1088.98"/>
        <n v="1094.76"/>
        <n v="1097.2"/>
        <n v="1098.56"/>
        <n v="1103.23"/>
        <n v="1103.52"/>
        <n v="1105.64"/>
        <n v="1105.92"/>
        <n v="1108.51"/>
        <n v="1109.67"/>
        <n v="1113.41"/>
        <n v="1131.61"/>
        <n v="1132.15"/>
        <n v="1139.05"/>
        <n v="1141.09"/>
        <n v="1145.1"/>
        <n v="1145.47"/>
        <n v="1148.18"/>
        <n v="1155.1"/>
        <n v="1163.48"/>
        <n v="1177.64"/>
        <n v="1182.57"/>
        <n v="1186.76"/>
        <n v="1187.07"/>
        <n v="1187.86"/>
        <n v="1188.03"/>
        <n v="1190.09"/>
        <n v="1196.9"/>
        <n v="1201.7"/>
        <n v="1206.2"/>
        <n v="1209.08"/>
        <n v="1210.14"/>
        <n v="1213.35"/>
        <n v="1225.75"/>
        <n v="1244.4"/>
        <n v="1245.01"/>
        <n v="1246.17"/>
        <n v="1251.2"/>
        <n v="1257.9"/>
        <n v="1269.72"/>
        <n v="1270.65"/>
        <n v="1272"/>
        <n v="1294.44"/>
        <n v="1295"/>
        <n v="1309.01"/>
        <n v="1322.77"/>
        <n v="1322.98"/>
        <n v="1326.25"/>
        <n v="1332.03"/>
        <n v="1332.69"/>
        <n v="1339.48"/>
        <n v="1343.12"/>
        <n v="1343.78"/>
        <n v="1344.51"/>
        <n v="1344.98"/>
        <n v="1346.07"/>
        <n v="1347.29"/>
        <n v="1352.88"/>
        <n v="1353.31"/>
        <n v="1357.44"/>
        <n v="1360.1"/>
        <n v="1364.36"/>
        <n v="1371.13"/>
        <n v="1374.73"/>
        <n v="1377.07"/>
        <n v="1397.47"/>
        <n v="1402.99"/>
        <n v="1410.24"/>
        <n v="1411.31"/>
        <n v="1434.98"/>
        <n v="1439.48"/>
        <n v="1447.2"/>
        <n v="1451.75"/>
        <n v="1453.28"/>
        <n v="1455.33"/>
        <n v="1455.8"/>
        <n v="1459.84"/>
        <n v="1460.38"/>
        <n v="1463.03"/>
        <n v="1463.04"/>
        <n v="1480.6"/>
        <n v="1482.9"/>
        <n v="1489.43"/>
        <n v="1495.69"/>
        <n v="1498.88"/>
        <n v="1504.99"/>
        <n v="1509.28"/>
        <n v="1512.87"/>
        <n v="1514.73"/>
        <n v="1522.52"/>
        <n v="1525.49"/>
        <n v="1530.22"/>
        <n v="1532.08"/>
        <n v="1534"/>
        <n v="1537.34"/>
        <n v="1546.47"/>
        <n v="1550.43"/>
        <n v="1559.58"/>
        <n v="1559.7"/>
        <n v="1566.61"/>
        <n v="1571.25"/>
        <n v="1583.7"/>
        <n v="1590"/>
        <n v="1591.2"/>
        <n v="1596.6"/>
        <n v="1597.68"/>
        <n v="1613.84"/>
        <n v="1619.13"/>
        <n v="1619.76"/>
        <n v="1624.7"/>
        <n v="1624.75"/>
        <n v="1625.16"/>
        <n v="1628.79"/>
        <n v="1632.02"/>
        <n v="1638.3"/>
        <n v="1642.05"/>
        <n v="1643.36"/>
        <n v="1644.18"/>
        <n v="1652.5"/>
        <n v="1654.9"/>
        <n v="1668.58"/>
        <n v="1669.58"/>
        <n v="1669.82"/>
        <n v="1679.53"/>
        <n v="1691.34"/>
        <n v="1694.05"/>
        <n v="1699.42"/>
        <n v="1704.87"/>
        <n v="1715.89"/>
        <n v="1722.1"/>
        <n v="1730.77"/>
        <n v="1731.87"/>
        <n v="1733.04"/>
        <n v="1734.94"/>
        <n v="1737.16"/>
        <n v="1739.92"/>
        <n v="1741.2"/>
        <n v="1750.36"/>
        <n v="1752.63"/>
        <n v="1753.4"/>
        <n v="1754.16"/>
        <n v="1762.4"/>
        <n v="1771.92"/>
        <n v="1776"/>
        <n v="1782.14"/>
        <n v="1783.76"/>
        <n v="1784.23"/>
        <n v="1790.8"/>
        <n v="1796.03"/>
        <n v="1805.8"/>
        <n v="1810.03"/>
        <n v="1810.38"/>
        <n v="1817.94"/>
        <n v="1818.57"/>
        <n v="1818.74"/>
        <n v="1819.52"/>
        <n v="1820.62"/>
        <n v="1823.19"/>
        <n v="1824.07"/>
        <n v="1840.68"/>
        <n v="1846.85"/>
        <n v="1852.06"/>
        <n v="1856"/>
        <n v="1868.44"/>
        <n v="1874.84"/>
        <n v="1877.08"/>
        <n v="1882"/>
        <n v="1882.62"/>
        <n v="1894.55"/>
        <n v="1896.69"/>
        <n v="1900.61"/>
        <n v="1901.74"/>
        <n v="1913.06"/>
        <n v="1915.8"/>
        <n v="1918.04"/>
        <n v="1926.25"/>
        <n v="1940.69"/>
        <n v="1947.14"/>
        <n v="1951.01"/>
        <n v="1957.97"/>
        <n v="1964.99"/>
        <n v="1969.47"/>
        <n v="1974.49"/>
        <n v="1976.39"/>
        <n v="1989.82"/>
        <n v="1999.93"/>
        <n v="2001.41"/>
        <n v="2001.75"/>
        <n v="2002.67"/>
        <n v="2006.93"/>
        <n v="2029.45"/>
        <n v="2030.34"/>
        <n v="2042.36"/>
        <n v="2043.4"/>
        <n v="2046.8"/>
        <n v="2055.84"/>
        <n v="2062.7"/>
        <n v="2096"/>
        <n v="2098.8"/>
        <n v="2102.75"/>
        <n v="2118.18"/>
        <n v="2118.54"/>
        <n v="2119.15"/>
        <n v="2128.63"/>
        <n v="2136.02"/>
        <n v="2143.83"/>
        <n v="2147.38"/>
        <n v="2151.25"/>
        <n v="2164.79"/>
        <n v="2170.25"/>
        <n v="2171.35"/>
        <n v="2174.37"/>
        <n v="2175.62"/>
        <n v="2179.26"/>
        <n v="2181.73"/>
        <n v="2201.6"/>
        <n v="2208.27"/>
        <n v="2223.89"/>
        <n v="2225.15"/>
        <n v="2226.4"/>
        <n v="2236.42"/>
        <n v="2237.71"/>
        <n v="2247.95"/>
        <n v="2251.25"/>
        <n v="2271.52"/>
        <n v="2275.78"/>
        <n v="2283.56"/>
        <n v="2294.44"/>
        <n v="2295.97"/>
        <n v="2302.2"/>
        <n v="2355.52"/>
        <n v="2380.17"/>
        <n v="2385.04"/>
        <n v="2385.3"/>
        <n v="2404.14"/>
        <n v="2406.1"/>
        <n v="2410.82"/>
        <n v="2416.84"/>
        <n v="2421.57"/>
        <n v="2424.46"/>
        <n v="2486.31"/>
        <n v="2490.98"/>
        <n v="2491.52"/>
        <n v="2491.93"/>
        <n v="2493.95"/>
        <n v="2510.56"/>
        <n v="2513.7"/>
        <n v="2518.68"/>
        <n v="2526.6"/>
        <n v="2532.84"/>
        <n v="2546.8"/>
        <n v="2553.76"/>
        <n v="2562.04"/>
        <n v="2571.98"/>
        <n v="2579.58"/>
        <n v="2581.19"/>
        <n v="2597.07"/>
        <n v="2611.62"/>
        <n v="2622.58"/>
        <n v="2629.03"/>
        <n v="2630.56"/>
        <n v="2641.04"/>
        <n v="2662.32"/>
        <n v="2670.09"/>
        <n v="2671.37"/>
        <n v="2673.29"/>
        <n v="2700.78"/>
        <n v="2704.85"/>
        <n v="2705.51"/>
        <n v="2716.5"/>
        <n v="2727.03"/>
        <n v="2731"/>
        <n v="2732.04"/>
        <n v="2744.57"/>
        <n v="2762.72"/>
        <n v="2765.14"/>
        <n v="2772.55"/>
        <n v="2773"/>
        <n v="2791.2"/>
        <n v="2798.53"/>
        <n v="2802"/>
        <n v="2802.15"/>
        <n v="2803.19"/>
        <n v="2809.23"/>
        <n v="2825.51"/>
        <n v="2840.58"/>
        <n v="2848.77"/>
        <n v="2851.37"/>
        <n v="2857.72"/>
        <n v="2863.77"/>
        <n v="2875.68"/>
        <n v="2878.32"/>
        <n v="2886.3"/>
        <n v="2903.12"/>
        <n v="2935.9"/>
        <n v="2942.2"/>
        <n v="2942.44"/>
        <n v="2944.39"/>
        <n v="2947.74"/>
        <n v="2968.69"/>
        <n v="3023.67"/>
        <n v="3031.6"/>
        <n v="3033.05"/>
        <n v="3034.97"/>
        <n v="3045.58"/>
        <n v="3056.93"/>
        <n v="3061.73"/>
        <n v="3069.94"/>
        <n v="3072.82"/>
        <n v="3097.62"/>
        <n v="3108.97"/>
        <n v="3119.55"/>
        <n v="3124.09"/>
        <n v="3138.8"/>
        <n v="3165.32"/>
        <n v="3169.27"/>
        <n v="3170.37"/>
        <n v="3173.95"/>
        <n v="3176.4"/>
        <n v="3178.84"/>
        <n v="3183.2"/>
        <n v="3183.51"/>
        <n v="3188.89"/>
        <n v="3194.19"/>
        <n v="3205.49"/>
        <n v="3205.53"/>
        <n v="3234.27"/>
        <n v="3246.69"/>
        <n v="3267.76"/>
        <n v="3288.31"/>
        <n v="3295.8"/>
        <n v="3376.49"/>
        <n v="3377.5"/>
        <n v="3400.37"/>
        <n v="3400.7"/>
        <n v="3424.8"/>
        <n v="3434.84"/>
        <n v="3441.96"/>
        <n v="3443.71"/>
        <n v="3476.52"/>
        <n v="3477.55"/>
        <n v="3481.27"/>
        <n v="3483.46"/>
        <n v="3496.45"/>
        <n v="3501.5"/>
        <n v="3501.9"/>
        <n v="3519.55"/>
        <n v="3528.25"/>
        <n v="3533.41"/>
        <n v="3539.4"/>
        <n v="3574.23"/>
        <n v="3574.42"/>
        <n v="3579.55"/>
        <n v="3584.49"/>
        <n v="3587.32"/>
        <n v="3623.26"/>
        <n v="3624.44"/>
        <n v="3625.21"/>
        <n v="3629.45"/>
        <n v="3643.85"/>
        <n v="3655.34"/>
        <n v="3659.04"/>
        <n v="3672.55"/>
        <n v="3680.16"/>
        <n v="3692.03"/>
        <n v="3703.17"/>
        <n v="3713.37"/>
        <n v="3713.73"/>
        <n v="3717.97"/>
        <n v="3727.27"/>
        <n v="3728.36"/>
        <n v="3733.78"/>
        <n v="3737.59"/>
        <n v="3743.65"/>
        <n v="3744.36"/>
        <n v="3744.42"/>
        <n v="3756.55"/>
        <n v="3762.58"/>
        <n v="3802.01"/>
        <n v="3818.49"/>
        <n v="3823.85"/>
        <n v="3824.25"/>
        <n v="3837.16"/>
        <n v="3844.56"/>
        <n v="3848.91"/>
        <n v="3867.76"/>
        <n v="3925.2"/>
        <n v="3931.94"/>
        <n v="3933.97"/>
        <n v="3939.81"/>
        <n v="3951.98"/>
        <n v="3956.1"/>
        <n v="3961.93"/>
        <n v="3995"/>
        <n v="3996.9"/>
        <n v="4001.12"/>
        <n v="4031.49"/>
        <n v="4032.44"/>
        <n v="4048.17"/>
        <n v="4092.84"/>
        <n v="4100.53"/>
        <n v="4103.17"/>
        <n v="4118.58"/>
        <n v="4125.3"/>
        <n v="4139.35"/>
        <n v="4143.2"/>
        <n v="4147.03"/>
        <n v="4147.23"/>
        <n v="4188.74"/>
        <n v="4193.51"/>
        <n v="4244.97"/>
        <n v="4260.33"/>
        <n v="4263.46"/>
        <n v="4289.65"/>
        <n v="4300.81"/>
        <n v="4312.14"/>
        <n v="4324.45"/>
        <n v="4331.75"/>
        <n v="4342.77"/>
        <n v="4345.56"/>
        <n v="4349.91"/>
        <n v="4384.63"/>
        <n v="4391.61"/>
        <n v="4395.9"/>
        <n v="4403.53"/>
        <n v="4408.14"/>
        <n v="4434.56"/>
        <n v="4448.38"/>
        <n v="4448.5"/>
        <n v="4481.15"/>
        <n v="4503.49"/>
        <n v="4534.91"/>
        <n v="4591.24"/>
        <n v="4592.92"/>
        <n v="4609.65"/>
        <n v="4638.32"/>
        <n v="4642.21"/>
        <n v="4648.94"/>
        <n v="4655.96"/>
        <n v="4663.97"/>
        <n v="4711.34"/>
        <n v="4716.76"/>
        <n v="4735.37"/>
        <n v="4740.65"/>
        <n v="4741.06"/>
        <n v="4751.67"/>
        <n v="4790.04"/>
        <n v="4795.66"/>
        <n v="4799.24"/>
        <n v="4816.17"/>
        <n v="4824.17"/>
        <n v="4825.38"/>
        <n v="4884.14"/>
        <n v="4903.2"/>
        <n v="4904.96"/>
        <n v="4925.79"/>
        <n v="4950.66"/>
        <n v="4961"/>
        <n v="4961.7"/>
        <n v="5019.31"/>
        <n v="5031.72"/>
        <n v="5040.71"/>
        <n v="5049.9"/>
        <n v="5071.1"/>
        <n v="5103.03"/>
        <n v="5110.15"/>
        <n v="5119.99"/>
        <n v="5124.81"/>
        <n v="5199.12"/>
        <n v="5214.7"/>
        <n v="5235.5"/>
        <n v="5236.63"/>
        <n v="5283.84"/>
        <n v="5308.3"/>
        <n v="5363.36"/>
        <n v="5430.4"/>
        <n v="5453.41"/>
        <n v="5453.98"/>
        <n v="5458.1"/>
        <n v="5474.56"/>
        <n v="5482.03"/>
        <n v="5517.19"/>
        <n v="5544.56"/>
        <n v="5563.13"/>
        <n v="5570.86"/>
        <n v="5623.88"/>
        <n v="5628.85"/>
        <n v="5664.02"/>
        <n v="5692.42"/>
        <n v="5707.75"/>
        <n v="5709.05"/>
        <n v="5717.5"/>
        <n v="5778.93"/>
        <n v="5786.24"/>
        <n v="5804.94"/>
        <n v="5832.24"/>
        <n v="5842.79"/>
        <n v="5863.83"/>
        <n v="5864.6"/>
        <n v="5921.86"/>
        <n v="5927.45"/>
        <n v="5957.06"/>
        <n v="5988.55"/>
        <n v="6001.95"/>
        <n v="6003.56"/>
        <n v="6024.66"/>
        <n v="6028.8"/>
        <n v="6067.94"/>
        <n v="6073.9"/>
        <n v="6122.77"/>
        <n v="6174.94"/>
        <n v="6285.07"/>
        <n v="6311.07"/>
        <n v="6317.82"/>
        <n v="6334.58"/>
        <n v="6342.54"/>
        <n v="6346.49"/>
        <n v="6407.45"/>
        <n v="6409.2"/>
        <n v="6420.1"/>
        <n v="6422.04"/>
        <n v="6451.82"/>
        <n v="6513.16"/>
        <n v="6536.45"/>
        <n v="6598.19"/>
        <n v="6618.05"/>
        <n v="6635.49"/>
        <n v="6676.41"/>
        <n v="6685.4"/>
        <n v="6694.9"/>
        <n v="6699"/>
        <n v="6711.26"/>
        <n v="6790.22"/>
        <n v="6828.21"/>
        <n v="6867.74"/>
        <n v="6902.57"/>
        <n v="6911.09"/>
        <n v="6941.38"/>
        <n v="6956.24"/>
        <n v="6979.23"/>
        <n v="7027.7"/>
        <n v="7030.71"/>
        <n v="7059.7"/>
        <n v="7084.24"/>
        <n v="7166.88"/>
        <n v="7172.3"/>
        <n v="7184.24"/>
        <n v="7193.84"/>
        <n v="7232.69"/>
        <n v="7257.73"/>
        <n v="7266.27"/>
        <n v="7304.89"/>
        <n v="7357.11"/>
        <n v="7469.1"/>
        <n v="7473.42"/>
        <n v="7474.55"/>
        <n v="7493.73"/>
        <n v="7499.49"/>
        <n v="7518.69"/>
        <n v="7546.73"/>
        <n v="7685.92"/>
        <n v="7701.67"/>
        <n v="7701.83"/>
        <n v="7729.86"/>
        <n v="7741.35"/>
        <n v="7788.5"/>
        <n v="7797.8"/>
        <n v="7811.7"/>
        <n v="7815.47"/>
        <n v="7835.46"/>
        <n v="7857.46"/>
        <n v="7858.66"/>
        <n v="7862.68"/>
        <n v="7870"/>
        <n v="7871.13"/>
        <n v="7885.44"/>
        <n v="7905.56"/>
        <n v="7920.33"/>
        <n v="7948.48"/>
        <n v="8091.1"/>
        <n v="8101.89"/>
        <n v="8183.12"/>
        <n v="8188.37"/>
        <n v="8197.68"/>
        <n v="8276.48"/>
        <n v="8348.14"/>
        <n v="8369.81"/>
        <n v="8490"/>
        <n v="8497.26"/>
        <n v="8558.6"/>
        <n v="8582.94"/>
        <n v="8682.5"/>
        <n v="8691.13"/>
        <n v="8720.61"/>
        <n v="8755.3"/>
        <n v="8772.55"/>
        <n v="8775.36"/>
        <n v="8776.29"/>
        <n v="8839.34"/>
        <n v="8839.7"/>
        <n v="8866.5"/>
        <n v="8877.17"/>
        <n v="8911.65"/>
        <n v="8949.23"/>
        <n v="8954.2"/>
        <n v="9022.65"/>
        <n v="9071.6"/>
        <n v="9088.11"/>
        <n v="9133.04"/>
        <n v="9133.9"/>
        <n v="9134.7"/>
        <n v="9158.16"/>
        <n v="9238.57"/>
        <n v="9292.31"/>
        <n v="9304.42"/>
        <n v="9340.22"/>
        <n v="9345.77"/>
        <n v="9437.98"/>
        <n v="9449.22"/>
        <n v="9463.15"/>
        <n v="9576.03"/>
        <n v="9621.54"/>
        <n v="9628.96"/>
        <n v="9693.34"/>
        <n v="9695.6"/>
        <n v="9809"/>
        <n v="9906.85"/>
        <n v="9953.04"/>
        <n v="10007.04"/>
        <n v="10027.42"/>
        <n v="10037.42"/>
        <n v="10040.89"/>
        <n v="10083.94"/>
        <n v="10084.3"/>
        <n v="10130.02"/>
        <n v="10131.75"/>
        <n v="10217.17"/>
        <n v="10284"/>
        <n v="10314.55"/>
        <n v="10341.33"/>
        <n v="10390.86"/>
        <n v="10412.61"/>
        <n v="10444.13"/>
        <n v="10473.6"/>
        <n v="10477.05"/>
        <n v="10528.81"/>
        <n v="10655.79"/>
        <n v="10678.1"/>
        <n v="10758.11"/>
        <n v="10845.08"/>
        <n v="10845.3"/>
        <n v="10861.42"/>
        <n v="10888.26"/>
        <n v="11139.88"/>
        <n v="11166.54"/>
        <n v="11282.3"/>
        <n v="11309.75"/>
        <n v="11356.29"/>
        <n v="11395.5"/>
        <n v="11407.59"/>
        <n v="11522.7"/>
        <n v="11612.1"/>
        <n v="11789.08"/>
        <n v="11839.13"/>
        <n v="11939.89"/>
        <n v="11961.41"/>
        <n v="11988.91"/>
        <n v="12023.31"/>
        <n v="12044.2"/>
        <n v="12130.27"/>
        <n v="12159.87"/>
        <n v="12168.64"/>
        <n v="12282.34"/>
        <n v="12321.78"/>
        <n v="12341.72"/>
        <n v="12344.3"/>
        <n v="12410.92"/>
        <n v="12444.17"/>
        <n v="12520.9"/>
        <n v="12559.9"/>
        <n v="12696.58"/>
        <n v="12734.59"/>
        <n v="12811.39"/>
        <n v="12969.07"/>
        <n v="12982.83"/>
        <n v="13023.01"/>
        <n v="13165.44"/>
        <n v="13302.05"/>
        <n v="13336.88"/>
        <n v="13383.75"/>
        <n v="13386"/>
        <n v="13417.4"/>
        <n v="13440"/>
        <n v="13462.58"/>
        <n v="13501.92"/>
        <n v="13512.11"/>
        <n v="13514.35"/>
        <n v="13522.5"/>
        <n v="13618.5"/>
        <n v="13655.95"/>
        <n v="13681.16"/>
        <n v="13696.28"/>
        <n v="13711.87"/>
        <n v="13783.53"/>
        <n v="13797.58"/>
        <n v="13849.41"/>
        <n v="13992.22"/>
        <n v="14001"/>
        <n v="14032.24"/>
        <n v="14048.64"/>
        <n v="14111"/>
        <n v="14123.76"/>
        <n v="14220.09"/>
        <n v="14285.56"/>
        <n v="14396.1"/>
        <n v="14411.35"/>
        <n v="14423.34"/>
        <n v="14434.86"/>
        <n v="14494.6"/>
        <n v="14514.81"/>
        <n v="14570.22"/>
        <n v="14643.9"/>
        <n v="14701.89"/>
        <n v="14738.7"/>
        <n v="14756.29"/>
        <n v="14780.2"/>
        <n v="14790.5"/>
        <n v="14991.8"/>
        <n v="15116.23"/>
        <n v="15408.93"/>
        <n v="15588.9"/>
        <n v="15657.2"/>
        <n v="15686"/>
        <n v="15713.6"/>
        <n v="15724.5"/>
        <n v="15762.74"/>
        <n v="15784.89"/>
        <n v="15861.8"/>
        <n v="15862.39"/>
        <n v="15883.73"/>
        <n v="16095.36"/>
        <n v="16158.87"/>
        <n v="16445.14"/>
        <n v="16460.1"/>
        <n v="16469.68"/>
        <n v="16557.18"/>
        <n v="16688"/>
        <n v="16790.64"/>
        <n v="16940"/>
        <n v="17023.04"/>
        <n v="17094.82"/>
        <n v="17148.19"/>
        <n v="17165.81"/>
        <n v="17182.02"/>
        <n v="17188.23"/>
        <n v="17219.51"/>
        <n v="17322.37"/>
        <n v="17338.22"/>
        <n v="17408.73"/>
        <n v="17546.12"/>
        <n v="17728.2"/>
        <n v="17860.86"/>
        <n v="17989.02"/>
        <n v="18030.14"/>
        <n v="18031.83"/>
        <n v="18410.68"/>
        <n v="18435.67"/>
        <n v="18631.82"/>
        <n v="18744.02"/>
        <n v="18901.17"/>
        <n v="18953.46"/>
        <n v="19223.8"/>
        <n v="19470.02"/>
        <n v="19671.14"/>
        <n v="19792.58"/>
        <n v="19950"/>
        <n v="20014.69"/>
        <n v="20029"/>
        <n v="20149.09"/>
        <n v="20160.62"/>
        <n v="20213.68"/>
        <n v="20520.37"/>
        <n v="20633.66"/>
        <n v="20765.54"/>
        <n v="20930.65"/>
        <n v="20960.9"/>
        <n v="21181.65"/>
        <n v="21185.69"/>
        <n v="21196.74"/>
        <n v="21262.23"/>
        <n v="21275.22"/>
        <n v="21413.74"/>
        <n v="21420.43"/>
        <n v="21424.38"/>
        <n v="21461.41"/>
        <n v="21635.83"/>
        <n v="21723.2"/>
        <n v="21822.67"/>
        <n v="22020.19"/>
        <n v="22093.94"/>
        <n v="22139.54"/>
        <n v="22186.02"/>
        <n v="22187.73"/>
        <n v="22224.68"/>
        <n v="22273.57"/>
        <n v="22316.2"/>
        <n v="22376.16"/>
        <n v="22872"/>
        <n v="23034.65"/>
        <n v="23103.61"/>
        <n v="23374.35"/>
        <n v="23419.42"/>
        <n v="23496.53"/>
        <n v="23870.44"/>
        <n v="24006.3"/>
        <n v="24131.81"/>
        <n v="24173.47"/>
        <n v="24281.21"/>
        <n v="24308.34"/>
        <n v="24391"/>
        <n v="24601.3"/>
        <n v="24627.82"/>
        <n v="24747.55"/>
        <n v="24835.26"/>
        <n v="25028.7"/>
        <n v="25830.09"/>
        <n v="26578.16"/>
        <n v="26625.44"/>
        <n v="26883.3"/>
        <n v="26914"/>
        <n v="27272.99"/>
        <n v="27754.95"/>
        <n v="27781.68"/>
        <n v="28092.96"/>
        <n v="28099.21"/>
        <n v="28278.64"/>
        <n v="28305.74"/>
        <n v="28660.34"/>
        <n v="28660.88"/>
        <n v="28826.46"/>
        <n v="29292.84"/>
        <n v="29631.38"/>
        <n v="29884.88"/>
        <n v="30046.42"/>
        <n v="30165.42"/>
        <n v="30196.85"/>
        <n v="30257.21"/>
        <n v="30475.58"/>
        <n v="30479.7"/>
        <n v="30556.78"/>
        <n v="30788.32"/>
        <n v="30908.19"/>
        <n v="31012.2"/>
        <n v="31356.99"/>
        <n v="31432.19"/>
        <n v="31616.66"/>
        <n v="31813.84"/>
        <n v="31925.79"/>
        <n v="32131.48"/>
        <n v="32238.19"/>
        <n v="32517.87"/>
        <n v="32843.48"/>
        <n v="32862.89"/>
        <n v="33384.33"/>
        <n v="33892.22"/>
        <n v="34171.55"/>
        <n v="34316.29"/>
        <n v="34351.92"/>
        <n v="34561.31"/>
        <n v="34598.67"/>
        <n v="35348"/>
        <n v="35457.08"/>
        <n v="35906.04"/>
        <n v="35966.53"/>
        <n v="36150.48"/>
        <n v="36404.98"/>
        <n v="37003.57"/>
        <n v="37338.91"/>
        <n v="38426.01"/>
        <n v="38443.34"/>
        <n v="40107.18"/>
        <n v="40198.56"/>
        <n v="40905.6"/>
        <n v="41395.03"/>
        <n v="42456.85"/>
        <n v="42651.26"/>
        <n v="44883.4"/>
        <n v="44907.92"/>
        <n v="45299.85"/>
        <n v="45360.14"/>
        <n v="46668.18"/>
        <n v="46694.77"/>
        <n v="48755.28"/>
        <n v="48901.01"/>
        <n v="49046.29"/>
        <n v="49323.59"/>
        <n v="49397.07"/>
        <n v="49638.96"/>
        <n v="49659.28"/>
        <n v="49695.26"/>
        <n v="51162.93"/>
        <n v="51235.98"/>
        <n v="51425.08"/>
        <n v="53205.06"/>
        <n v="53823.51"/>
        <n v="56654.71"/>
        <n v="57461.77"/>
        <n v="57730.07"/>
        <n v="60443.4"/>
        <n v="61449.86"/>
        <n v="66143.58"/>
        <n v="66505.76"/>
        <n v="68659.84"/>
        <n v="73049.94"/>
        <n v="74792"/>
        <n v="79616.04"/>
        <n v="80201.79"/>
        <n v="81286.21"/>
        <n v="82118.9"/>
        <n v="85149.18"/>
        <n v="89088.47"/>
        <n v="100766.1"/>
        <n v="103638.07"/>
        <n v="106206.06"/>
        <n v="112507"/>
        <n v="125973.91"/>
        <n v="131916.42"/>
        <n v="134679.48"/>
        <n v="138664.75"/>
        <n v="142489.21"/>
        <n v="155118.55"/>
        <s v="11,861.67 €"/>
        <s v="155.12 €"/>
        <s v="2,105.44 €"/>
        <s v="2,319.19 €"/>
        <s v="22,974.08 €"/>
        <s v="27,560.72 €"/>
        <s v="3,884.22 €"/>
        <s v="4,340.17 €"/>
        <s v="463.18 €"/>
        <s v="6,154.09 €"/>
        <s v="7,001.88 €"/>
        <s v="86.13 €"/>
        <m/>
      </sharedItems>
    </cacheField>
    <cacheField name="DB" numFmtId="0">
      <sharedItems containsBlank="1" containsMixedTypes="1" containsNumber="1" containsInteger="1" minValue="0" maxValue="0" count="1444">
        <n v="0"/>
        <s v="-   €"/>
        <s v="- 0.08 €"/>
        <s v="- 0.10 €"/>
        <s v="- 0.12 €"/>
        <s v="- 0.34 €"/>
        <s v="- 0.57 €"/>
        <s v="- 0.96 €"/>
        <s v="- 1,029.98 €"/>
        <s v="- 1.53 €"/>
        <s v="- 1.62 €"/>
        <s v="- 1.65 €"/>
        <s v="- 1.69 €"/>
        <s v="- 10.05 €"/>
        <s v="- 105.96 €"/>
        <s v="- 115.39 €"/>
        <s v="- 12.58 €"/>
        <s v="- 13.77 €"/>
        <s v="- 13.88 €"/>
        <s v="- 132.29 €"/>
        <s v="- 15.20 €"/>
        <s v="- 169.35 €"/>
        <s v="- 17.02 €"/>
        <s v="- 18.74 €"/>
        <s v="- 19.03 €"/>
        <s v="- 2.01 €"/>
        <s v="- 2.66 €"/>
        <s v="- 2.88 €"/>
        <s v="- 20.69 €"/>
        <s v="- 21.89 €"/>
        <s v="- 219.28 €"/>
        <s v="- 23.11 €"/>
        <s v="- 23.50 €"/>
        <s v="- 24.60 €"/>
        <s v="- 25.69 €"/>
        <s v="- 25.72 €"/>
        <s v="- 261.58 €"/>
        <s v="- 27.06 €"/>
        <s v="- 3.53 €"/>
        <s v="- 3.57 €"/>
        <s v="- 30.42 €"/>
        <s v="- 30.49 €"/>
        <s v="- 30.79 €"/>
        <s v="- 31.43 €"/>
        <s v="- 32.07 €"/>
        <s v="- 37.28 €"/>
        <s v="- 39.35 €"/>
        <s v="- 39.97 €"/>
        <s v="- 4.24 €"/>
        <s v="- 48.95 €"/>
        <s v="- 5.67 €"/>
        <s v="- 6.39 €"/>
        <s v="- 60.76 €"/>
        <s v="- 61.38 €"/>
        <s v="- 683.71 €"/>
        <s v="- 7.33 €"/>
        <s v="- 7.99 €"/>
        <s v="- 73.93 €"/>
        <s v="- 77.72 €"/>
        <s v="- 78.33 €"/>
        <s v="- 8.56 €"/>
        <s v="- 8.63 €"/>
        <s v="- 8.87 €"/>
        <s v="- 83.85 €"/>
        <s v="- 97.44 €"/>
        <s v="-$ 1.01"/>
        <s v="-$ 22.78"/>
        <s v="-$ 3.05"/>
        <s v="-$ 81.00"/>
        <s v="-$ 9.73"/>
        <s v="-£ 128.09"/>
        <s v="-£ 22.96"/>
        <s v="-£ 32.26"/>
        <s v="$ -"/>
        <s v="$ 1,365.57"/>
        <s v="$ 12,153.66"/>
        <s v="$ 12,248.80"/>
        <s v="$ 12,689.44"/>
        <s v="$ 15,010.50"/>
        <s v="$ 15,543.72"/>
        <s v="$ 152.30"/>
        <s v="$ 16,658.01"/>
        <s v="$ 17,435.22"/>
        <s v="$ 185.97"/>
        <s v="$ 19,756.41"/>
        <s v="$ 2,288.76"/>
        <s v="$ 2,743.06"/>
        <s v="$ 203.89"/>
        <s v="$ 22,263.72"/>
        <s v="$ 257.66"/>
        <s v="$ 263.30"/>
        <s v="$ 270.71"/>
        <s v="$ 3,182.67"/>
        <s v="$ 3,187.40"/>
        <s v="$ 3,660.00"/>
        <s v="$ 3,705.09"/>
        <s v="$ 3,777.43"/>
        <s v="$ 336.53"/>
        <s v="$ 503.09"/>
        <s v="$ 647.49"/>
        <s v="$ 678.25"/>
        <s v="$ 749.89"/>
        <s v="$ 776.57"/>
        <s v="$ 8,575.30"/>
        <s v="$ 81.65"/>
        <s v="$ 9,418.25"/>
        <s v="$ 91.36"/>
        <s v="£ -"/>
        <s v="£ 1,079.43"/>
        <s v="£ 1,106.82"/>
        <s v="£ 1,116.14"/>
        <s v="£ 1,116.17"/>
        <s v="£ 1,117.63"/>
        <s v="£ 1,182.96"/>
        <s v="£ 1,184.46"/>
        <s v="£ 1,239.78"/>
        <s v="£ 1,332.32"/>
        <s v="£ 1,374.50"/>
        <s v="£ 1,376.65"/>
        <s v="£ 1,399.62"/>
        <s v="£ 1,413.45"/>
        <s v="£ 1,434.50"/>
        <s v="£ 1,462.20"/>
        <s v="£ 1,484.21"/>
        <s v="£ 1,544.02"/>
        <s v="£ 1,567.35"/>
        <s v="£ 1,678.64"/>
        <s v="£ 1,712.37"/>
        <s v="£ 1,825.02"/>
        <s v="£ 1,836.66"/>
        <s v="£ 1,840.73"/>
        <s v="£ 1,871.82"/>
        <s v="£ 1.07"/>
        <s v="£ 100.01"/>
        <s v="£ 103.17"/>
        <s v="£ 103.48"/>
        <s v="£ 110.78"/>
        <s v="£ 117.06"/>
        <s v="£ 125.07"/>
        <s v="£ 13.17"/>
        <s v="£ 131.55"/>
        <s v="£ 136.02"/>
        <s v="£ 139.92"/>
        <s v="£ 14,513.00"/>
        <s v="£ 14.41"/>
        <s v="£ 143.62"/>
        <s v="£ 148.19"/>
        <s v="£ 152.40"/>
        <s v="£ 154.63"/>
        <s v="£ 154.71"/>
        <s v="£ 158.11"/>
        <s v="£ 170.62"/>
        <s v="£ 171.63"/>
        <s v="£ 2,055.65"/>
        <s v="£ 2,079.00"/>
        <s v="£ 2,301.92"/>
        <s v="£ 2,353.19"/>
        <s v="£ 2,354.95"/>
        <s v="£ 2,442.35"/>
        <s v="£ 2,512.81"/>
        <s v="£ 2,739.14"/>
        <s v="£ 2,744.96"/>
        <s v="£ 202.72"/>
        <s v="£ 204.88"/>
        <s v="£ 220.75"/>
        <s v="£ 23,668.69"/>
        <s v="£ 232.04"/>
        <s v="£ 246.11"/>
        <s v="£ 252.18"/>
        <s v="£ 27.20"/>
        <s v="£ 270.97"/>
        <s v="£ 279.97"/>
        <s v="£ 285.25"/>
        <s v="£ 289.55"/>
        <s v="£ 3,287.05"/>
        <s v="£ 3,387.36"/>
        <s v="£ 3,417.06"/>
        <s v="£ 3,584.29"/>
        <s v="£ 3.06"/>
        <s v="£ 301.72"/>
        <s v="£ 322.37"/>
        <s v="£ 327.31"/>
        <s v="£ 332.46"/>
        <s v="£ 346.41"/>
        <s v="£ 35.60"/>
        <s v="£ 378.07"/>
        <s v="£ 388.65"/>
        <s v="£ 39.30"/>
        <s v="£ 4,448.22"/>
        <s v="£ 4,840.73"/>
        <s v="£ 417.37"/>
        <s v="£ 43.91"/>
        <s v="£ 443.70"/>
        <s v="£ 47.80"/>
        <s v="£ 494.63"/>
        <s v="£ 5,414.07"/>
        <s v="£ 5,617.90"/>
        <s v="£ 5,753.23"/>
        <s v="£ 517.17"/>
        <s v="£ 53.46"/>
        <s v="£ 58.34"/>
        <s v="£ 581.23"/>
        <s v="£ 584.07"/>
        <s v="£ 6,015.02"/>
        <s v="£ 6,374.08"/>
        <s v="£ 627.65"/>
        <s v="£ 640.78"/>
        <s v="£ 680.75"/>
        <s v="£ 752.14"/>
        <s v="£ 755.23"/>
        <s v="£ 76.57"/>
        <s v="£ 782.10"/>
        <s v="£ 798.56"/>
        <s v="£ 8,788.30"/>
        <s v="£ 8.04"/>
        <s v="£ 82.27"/>
        <s v="£ 825.44"/>
        <s v="£ 85.77"/>
        <s v="£ 86.65"/>
        <s v="£ 88.47"/>
        <s v="£ 9.01"/>
        <s v="£ 901.30"/>
        <s v="£ 914.58"/>
        <s v="£ 97.26"/>
        <s v="£ 984.56"/>
        <s v="£ 985.51"/>
        <s v="£ 988.32"/>
        <s v="£ 99.32"/>
        <s v="0.26 €"/>
        <s v="1,000.37 €"/>
        <s v="1,004.66 €"/>
        <s v="1,005.80 €"/>
        <s v="1,008.65 €"/>
        <s v="1,008.78 €"/>
        <s v="1,009.67 €"/>
        <s v="1,011.38 €"/>
        <s v="1,017.61 €"/>
        <s v="1,018.15 €"/>
        <s v="1,021.92 €"/>
        <s v="1,037.19 €"/>
        <s v="1,043.72 €"/>
        <s v="1,050.15 €"/>
        <s v="1,056.89 €"/>
        <s v="1,061.02 €"/>
        <s v="1,062.86 €"/>
        <s v="1,063.36 €"/>
        <s v="1,065.74 €"/>
        <s v="1,072.71 €"/>
        <s v="1,080.81 €"/>
        <s v="1,081.25 €"/>
        <s v="1,082.34 €"/>
        <s v="1,085.54 €"/>
        <s v="1,086.80 €"/>
        <s v="1,086.81 €"/>
        <s v="1,096.95 €"/>
        <s v="1,098.17 €"/>
        <s v="1,099.94 €"/>
        <s v="1,101.95 €"/>
        <s v="1,103.25 €"/>
        <s v="1,104.68 €"/>
        <s v="1,105.50 €"/>
        <s v="1,107.45 €"/>
        <s v="1,108.62 €"/>
        <s v="1,109.14 €"/>
        <s v="1,117.21 €"/>
        <s v="1,122.91 €"/>
        <s v="1,128.41 €"/>
        <s v="1,128.80 €"/>
        <s v="1,130.32 €"/>
        <s v="1,135.82 €"/>
        <s v="1,151.06 €"/>
        <s v="1,153.67 €"/>
        <s v="1,156.05 €"/>
        <s v="1,156.50 €"/>
        <s v="1,158.40 €"/>
        <s v="1,160.53 €"/>
        <s v="1,162.39 €"/>
        <s v="1,164.26 €"/>
        <s v="1,164.35 €"/>
        <s v="1,167.98 €"/>
        <s v="1,175.32 €"/>
        <s v="1,186.86 €"/>
        <s v="1,188.57 €"/>
        <s v="1,189.78 €"/>
        <s v="1,195.64 €"/>
        <s v="1,197.39 €"/>
        <s v="1,203.70 €"/>
        <s v="1,207.20 €"/>
        <s v="1,217.93 €"/>
        <s v="1,224.76 €"/>
        <s v="1,228.80 €"/>
        <s v="1,230.40 €"/>
        <s v="1,233.70 €"/>
        <s v="1,241.33 €"/>
        <s v="1,254.76 €"/>
        <s v="1,276.17 €"/>
        <s v="1,277.91 €"/>
        <s v="1,281.33 €"/>
        <s v="1,281.34 €"/>
        <s v="1,283.87 €"/>
        <s v="1,284.06 €"/>
        <s v="1,292.98 €"/>
        <s v="1,295.47 €"/>
        <s v="1,301.65 €"/>
        <s v="1,303.90 €"/>
        <s v="1,308.22 €"/>
        <s v="1,309.79 €"/>
        <s v="1,310.76 €"/>
        <s v="1,314.26 €"/>
        <s v="1,315.12 €"/>
        <s v="1,321.35 €"/>
        <s v="1,326.29 €"/>
        <s v="1,328.28 €"/>
        <s v="1,333.88 €"/>
        <s v="1,349.99 €"/>
        <s v="1,350.45 €"/>
        <s v="1,351.10 €"/>
        <s v="1,354.84 €"/>
        <s v="1,355.05 €"/>
        <s v="1,359.24 €"/>
        <s v="1,368.12 €"/>
        <s v="1,369.16 €"/>
        <s v="1,379.19 €"/>
        <s v="1,383.75 €"/>
        <s v="1,384.43 €"/>
        <s v="1,385.10 €"/>
        <s v="1,387.59 €"/>
        <s v="1,388.58 €"/>
        <s v="1,392.25 €"/>
        <s v="1,400.51 €"/>
        <s v="1,402.21 €"/>
        <s v="1,402.86 €"/>
        <s v="1,408.93 €"/>
        <s v="1,412.03 €"/>
        <s v="1,414.16 €"/>
        <s v="1,424.32 €"/>
        <s v="1,443.95 €"/>
        <s v="1,446.96 €"/>
        <s v="1,447.31 €"/>
        <s v="1,453.94 €"/>
        <s v="1,458.24 €"/>
        <s v="1,473.62 €"/>
        <s v="1,484.10 €"/>
        <s v="1,492.16 €"/>
        <s v="1,503.50 €"/>
        <s v="1,504.54 €"/>
        <s v="1,506.67 €"/>
        <s v="1,508.94 €"/>
        <s v="1,519.30 €"/>
        <s v="1,526.30 €"/>
        <s v="1,531.24 €"/>
        <s v="1,535.86 €"/>
        <s v="1,540.02 €"/>
        <s v="1,542.70 €"/>
        <s v="1,546.91 €"/>
        <s v="1,551.68 €"/>
        <s v="1,553.41 €"/>
        <s v="1,558.76 €"/>
        <s v="1,560.30 €"/>
        <s v="1,568.73 €"/>
        <s v="1,569.94 €"/>
        <s v="1,574.38 €"/>
        <s v="1,574.97 €"/>
        <s v="1,582.28 €"/>
        <s v="1,586.16 €"/>
        <s v="1,591.94 €"/>
        <s v="1,595.62 €"/>
        <s v="1,599.77 €"/>
        <s v="1,609.45 €"/>
        <s v="1,628.01 €"/>
        <s v="1,628.48 €"/>
        <s v="1,643.05 €"/>
        <s v="1,651.30 €"/>
        <s v="1,656.07 €"/>
        <s v="1,665.58 €"/>
        <s v="1,666.61 €"/>
        <s v="1,671.05 €"/>
        <s v="1,677.78 €"/>
        <s v="1,684.01 €"/>
        <s v="1,702.77 €"/>
        <s v="1,714.88 €"/>
        <s v="1,715.65 €"/>
        <s v="1,722.12 €"/>
        <s v="1,730.86 €"/>
        <s v="1,735.55 €"/>
        <s v="1,755.89 €"/>
        <s v="1,765.71 €"/>
        <s v="1,776.08 €"/>
        <s v="1,791.84 €"/>
        <s v="1,794.20 €"/>
        <s v="1,796.49 €"/>
        <s v="1,805.19 €"/>
        <s v="1,815.52 €"/>
        <s v="1,836.07 €"/>
        <s v="1,836.19 €"/>
        <s v="1,852.44 €"/>
        <s v="1,855.63 €"/>
        <s v="1,871.25 €"/>
        <s v="1,878.56 €"/>
        <s v="1,886.03 €"/>
        <s v="1,886.59 €"/>
        <s v="1,901.03 €"/>
        <s v="1,912.52 €"/>
        <s v="1,937.24 €"/>
        <s v="1,950.68 €"/>
        <s v="1,953.71 €"/>
        <s v="1,961.06 €"/>
        <s v="1,965.42 €"/>
        <s v="1,974.77 €"/>
        <s v="1,976.73 €"/>
        <s v="1,977.55 €"/>
        <s v="1,997.93 €"/>
        <s v="10,008.60 €"/>
        <s v="10,039.49 €"/>
        <s v="10,201.86 €"/>
        <s v="10,222.21 €"/>
        <s v="10,313.35 €"/>
        <s v="10,351.37 €"/>
        <s v="10,375.02 €"/>
        <s v="10,406.53 €"/>
        <s v="10,432.02 €"/>
        <s v="10,453.58 €"/>
        <s v="10,490.64 €"/>
        <s v="10,706.15 €"/>
        <s v="10,716.37 €"/>
        <s v="10,748.52 €"/>
        <s v="10,876.22 €"/>
        <s v="10,884.44 €"/>
        <s v="10.59 €"/>
        <s v="10.90 €"/>
        <s v="101,165.96 €"/>
        <s v="101.02 €"/>
        <s v="101.23 €"/>
        <s v="102.86 €"/>
        <s v="103.00 €"/>
        <s v="103.28 €"/>
        <s v="105.16 €"/>
        <s v="105.52 €"/>
        <s v="108.16 €"/>
        <s v="108.46 €"/>
        <s v="109.52 €"/>
        <s v="11,026.39 €"/>
        <s v="11,048.61 €"/>
        <s v="11,109.22 €"/>
        <s v="11,120.71 €"/>
        <s v="11,128.90 €"/>
        <s v="11,146.54 €"/>
        <s v="11,153.31 €"/>
        <s v="11,173.38 €"/>
        <s v="11,206.00 €"/>
        <s v="11,313.85 €"/>
        <s v="11,323.44 €"/>
        <s v="11,332.72 €"/>
        <s v="11,391.97 €"/>
        <s v="11,486.85 €"/>
        <s v="11,570.41 €"/>
        <s v="11,575.85 €"/>
        <s v="11,637.35 €"/>
        <s v="11,703.94 €"/>
        <s v="11,762.79 €"/>
        <s v="110.64 €"/>
        <s v="111,047.58 €"/>
        <s v="111.68 €"/>
        <s v="112.36 €"/>
        <s v="112.58 €"/>
        <s v="113.34 €"/>
        <s v="119.76 €"/>
        <s v="12,003.04 €"/>
        <s v="12,087.00 €"/>
        <s v="12,112.93 €"/>
        <s v="12,260.59 €"/>
        <s v="12,490.54 €"/>
        <s v="12,556.65 €"/>
        <s v="12,597.88 €"/>
        <s v="12,638.04 €"/>
        <s v="12,657.92 €"/>
        <s v="12,706.13 €"/>
        <s v="12,769.50 €"/>
        <s v="12,962.27 €"/>
        <s v="12,963.22 €"/>
        <s v="12.77 €"/>
        <s v="120.50 €"/>
        <s v="121.27 €"/>
        <s v="122.23 €"/>
        <s v="122.31 €"/>
        <s v="123.02 €"/>
        <s v="125,073.86 €"/>
        <s v="127.80 €"/>
        <s v="128.06 €"/>
        <s v="128.21 €"/>
        <s v="13,010.73 €"/>
        <s v="13,037.17 €"/>
        <s v="13,391.80 €"/>
        <s v="13,423.41 €"/>
        <s v="13,485.50 €"/>
        <s v="13,502.86 €"/>
        <s v="13,645.03 €"/>
        <s v="13,650.93 €"/>
        <s v="13,663.04 €"/>
        <s v="13,745.81 €"/>
        <s v="13,869.44 €"/>
        <s v="130.01 €"/>
        <s v="130.20 €"/>
        <s v="132.39 €"/>
        <s v="132.83 €"/>
        <s v="134.07 €"/>
        <s v="134.93 €"/>
        <s v="135.09 €"/>
        <s v="136.85 €"/>
        <s v="136.99 €"/>
        <s v="137.13 €"/>
        <s v="138.91 €"/>
        <s v="14,006.43 €"/>
        <s v="14,008.57 €"/>
        <s v="14,145.46 €"/>
        <s v="14,200.45 €"/>
        <s v="14,241.15 €"/>
        <s v="14,275.04 €"/>
        <s v="14,392.91 €"/>
        <s v="14,425.82 €"/>
        <s v="14,431.22 €"/>
        <s v="14,591.30 €"/>
        <s v="14,644.01 €"/>
        <s v="14,706.20 €"/>
        <s v="14,824.84 €"/>
        <s v="14,914.76 €"/>
        <s v="14,980.71 €"/>
        <s v="141.42 €"/>
        <s v="142.05 €"/>
        <s v="143.15 €"/>
        <s v="143.50 €"/>
        <s v="145.19 €"/>
        <s v="146.57 €"/>
        <s v="146.72 €"/>
        <s v="146.85 €"/>
        <s v="146.91 €"/>
        <s v="147.15 €"/>
        <s v="147.57 €"/>
        <s v="149.22 €"/>
        <s v="15,018.99 €"/>
        <s v="15,097.57 €"/>
        <s v="15,577.18 €"/>
        <s v="15,631.41 €"/>
        <s v="15,695.43 €"/>
        <s v="15,755.96 €"/>
        <s v="15,806.38 €"/>
        <s v="15.53 €"/>
        <s v="15.71 €"/>
        <s v="150.29 €"/>
        <s v="150.79 €"/>
        <s v="154.66 €"/>
        <s v="156.26 €"/>
        <s v="157.80 €"/>
        <s v="158.35 €"/>
        <s v="16,009.17 €"/>
        <s v="16,117.20 €"/>
        <s v="16,120.91 €"/>
        <s v="16,216.04 €"/>
        <s v="16,263.02 €"/>
        <s v="16,349.17 €"/>
        <s v="16,514.16 €"/>
        <s v="16,551.37 €"/>
        <s v="16,586.31 €"/>
        <s v="16,613.85 €"/>
        <s v="16,681.19 €"/>
        <s v="16,768.34 €"/>
        <s v="16,952.47 €"/>
        <s v="16,958.43 €"/>
        <s v="16.30 €"/>
        <s v="160.38 €"/>
        <s v="162.01 €"/>
        <s v="162.28 €"/>
        <s v="162.67 €"/>
        <s v="162.70 €"/>
        <s v="164.27 €"/>
        <s v="164.50 €"/>
        <s v="168.74 €"/>
        <s v="17,106.19 €"/>
        <s v="17,139.34 €"/>
        <s v="17,175.64 €"/>
        <s v="17,518.03 €"/>
        <s v="17,673.96 €"/>
        <s v="17,680.03 €"/>
        <s v="17,686.40 €"/>
        <s v="17,794.77 €"/>
        <s v="17,869.52 €"/>
        <s v="17,872.23 €"/>
        <s v="17,882.39 €"/>
        <s v="17,941.04 €"/>
        <s v="17,984.24 €"/>
        <s v="17.34 €"/>
        <s v="17.35 €"/>
        <s v="171.98 €"/>
        <s v="172.29 €"/>
        <s v="175.48 €"/>
        <s v="176.50 €"/>
        <s v="18,054.91 €"/>
        <s v="18,142.31 €"/>
        <s v="18,142.61 €"/>
        <s v="18,239.92 €"/>
        <s v="18,247.54 €"/>
        <s v="18,574.57 €"/>
        <s v="18,609.14 €"/>
        <s v="18,737.25 €"/>
        <s v="18,819.61 €"/>
        <s v="18,899.89 €"/>
        <s v="18,943.93 €"/>
        <s v="181.14 €"/>
        <s v="181.99 €"/>
        <s v="183.17 €"/>
        <s v="183.53 €"/>
        <s v="184.41 €"/>
        <s v="184.78 €"/>
        <s v="185.43 €"/>
        <s v="186.35 €"/>
        <s v="187.06 €"/>
        <s v="19,002.44 €"/>
        <s v="19,151.25 €"/>
        <s v="19,223.53 €"/>
        <s v="19,232.75 €"/>
        <s v="19,283.65 €"/>
        <s v="19,339.52 €"/>
        <s v="19,402.14 €"/>
        <s v="19,540.13 €"/>
        <s v="19,735.84 €"/>
        <s v="19,954.36 €"/>
        <s v="19,994.50 €"/>
        <s v="19.21 €"/>
        <s v="19.56 €"/>
        <s v="191.10 €"/>
        <s v="192.44 €"/>
        <s v="192.66 €"/>
        <s v="197.62 €"/>
        <s v="198.08 €"/>
        <s v="199.97 €"/>
        <s v="2,044.84 €"/>
        <s v="2,046.43 €"/>
        <s v="2,052.56 €"/>
        <s v="2,060.27 €"/>
        <s v="2,063.26 €"/>
        <s v="2,084.52 €"/>
        <s v="2,096.69 €"/>
        <s v="2,137.40 €"/>
        <s v="2,137.99 €"/>
        <s v="2,140.46 €"/>
        <s v="2,142.43 €"/>
        <s v="2,143.41 €"/>
        <s v="2,145.26 €"/>
        <s v="2,145.64 €"/>
        <s v="2,152.31 €"/>
        <s v="2,155.49 €"/>
        <s v="2,169.27 €"/>
        <s v="2,186.04 €"/>
        <s v="2,199.02 €"/>
        <s v="2,202.43 €"/>
        <s v="2,210.27 €"/>
        <s v="2,220.20 €"/>
        <s v="2,230.18 €"/>
        <s v="2,232.68 €"/>
        <s v="2,239.58 €"/>
        <s v="2,242.79 €"/>
        <s v="2,247.81 €"/>
        <s v="2,252.25 €"/>
        <s v="2,289.94 €"/>
        <s v="2,317.15 €"/>
        <s v="2,343.42 €"/>
        <s v="2,386.38 €"/>
        <s v="2,413.46 €"/>
        <s v="2,437.02 €"/>
        <s v="2,441.01 €"/>
        <s v="2,462.37 €"/>
        <s v="2,486.36 €"/>
        <s v="2,487.13 €"/>
        <s v="2,488.22 €"/>
        <s v="2,507.67 €"/>
        <s v="2,508.22 €"/>
        <s v="2,521.19 €"/>
        <s v="2,537.86 €"/>
        <s v="2,540.37 €"/>
        <s v="2,547.84 €"/>
        <s v="2,548.22 €"/>
        <s v="2,551.09 €"/>
        <s v="2,572.74 €"/>
        <s v="2,577.06 €"/>
        <s v="2,578.61 €"/>
        <s v="2,581.19 €"/>
        <s v="2,581.96 €"/>
        <s v="2,582.76 €"/>
        <s v="2,599.85 €"/>
        <s v="2,617.17 €"/>
        <s v="2,624.80 €"/>
        <s v="2,629.31 €"/>
        <s v="2,632.46 €"/>
        <s v="2,637.16 €"/>
        <s v="2,644.27 €"/>
        <s v="2,669.80 €"/>
        <s v="2,675.63 €"/>
        <s v="2,684.61 €"/>
        <s v="2,685.62 €"/>
        <s v="2,703.34 €"/>
        <s v="2,703.69 €"/>
        <s v="2,723.68 €"/>
        <s v="2,730.73 €"/>
        <s v="2,755.40 €"/>
        <s v="2,767.75 €"/>
        <s v="2,787.42 €"/>
        <s v="2,788.89 €"/>
        <s v="2,793.91 €"/>
        <s v="2,799.23 €"/>
        <s v="2,879.45 €"/>
        <s v="2,894.30 €"/>
        <s v="2,902.26 €"/>
        <s v="2,911.10 €"/>
        <s v="2,922.04 €"/>
        <s v="2,923.76 €"/>
        <s v="2,939.15 €"/>
        <s v="2,950.54 €"/>
        <s v="2,962.74 €"/>
        <s v="2,986.30 €"/>
        <s v="20,346.27 €"/>
        <s v="20,723.36 €"/>
        <s v="20,804.79 €"/>
        <s v="20,856.05 €"/>
        <s v="20,920.85 €"/>
        <s v="20,975.64 €"/>
        <s v="20.04 €"/>
        <s v="200.62 €"/>
        <s v="200.91 €"/>
        <s v="205.79 €"/>
        <s v="208.86 €"/>
        <s v="209.77 €"/>
        <s v="21,450.70 €"/>
        <s v="21,524.06 €"/>
        <s v="21,607.95 €"/>
        <s v="211.57 €"/>
        <s v="212.52 €"/>
        <s v="212.90 €"/>
        <s v="213.23 €"/>
        <s v="214.65 €"/>
        <s v="22,067.66 €"/>
        <s v="22,091.74 €"/>
        <s v="22,122.76 €"/>
        <s v="22,265.63 €"/>
        <s v="22,281.68 €"/>
        <s v="22,490.79 €"/>
        <s v="22,498.78 €"/>
        <s v="22,696.75 €"/>
        <s v="22,707.13 €"/>
        <s v="22,760.79 €"/>
        <s v="22.13 €"/>
        <s v="22.26 €"/>
        <s v="22.27 €"/>
        <s v="22.43 €"/>
        <s v="222.85 €"/>
        <s v="222.94 €"/>
        <s v="224.86 €"/>
        <s v="225.17 €"/>
        <s v="225.44 €"/>
        <s v="229.98 €"/>
        <s v="23,091.09 €"/>
        <s v="23,566.74 €"/>
        <s v="23,640.41 €"/>
        <s v="23,684.29 €"/>
        <s v="23,872.67 €"/>
        <s v="231.71 €"/>
        <s v="234.89 €"/>
        <s v="24,290.85 €"/>
        <s v="24,332.88 €"/>
        <s v="24,655.56 €"/>
        <s v="24,848.47 €"/>
        <s v="24,848.95 €"/>
        <s v="24.27 €"/>
        <s v="243.84 €"/>
        <s v="246.03 €"/>
        <s v="246.81 €"/>
        <s v="247.45 €"/>
        <s v="247.81 €"/>
        <s v="248.32 €"/>
        <s v="248.47 €"/>
        <s v="248.96 €"/>
        <s v="25,064.73 €"/>
        <s v="25,743.76 €"/>
        <s v="25,856.19 €"/>
        <s v="25.27 €"/>
        <s v="250.72 €"/>
        <s v="251.66 €"/>
        <s v="251.91 €"/>
        <s v="252.35 €"/>
        <s v="253.59 €"/>
        <s v="257.91 €"/>
        <s v="26,384.96 €"/>
        <s v="26,461.82 €"/>
        <s v="26,529.62 €"/>
        <s v="261.42 €"/>
        <s v="263.31 €"/>
        <s v="267.25 €"/>
        <s v="269.92 €"/>
        <s v="27,058.45 €"/>
        <s v="27,145.28 €"/>
        <s v="27,165.29 €"/>
        <s v="27,288.24 €"/>
        <s v="27,491.35 €"/>
        <s v="27,876.05 €"/>
        <s v="27.35 €"/>
        <s v="27.45 €"/>
        <s v="27.56 €"/>
        <s v="271.82 €"/>
        <s v="276.38 €"/>
        <s v="279.21 €"/>
        <s v="279.79 €"/>
        <s v="28,005.49 €"/>
        <s v="28,220.66 €"/>
        <s v="28,832.98 €"/>
        <s v="282.83 €"/>
        <s v="283.37 €"/>
        <s v="283.81 €"/>
        <s v="285.67 €"/>
        <s v="286.53 €"/>
        <s v="288.03 €"/>
        <s v="289.82 €"/>
        <s v="29,594.18 €"/>
        <s v="29,749.86 €"/>
        <s v="29.18 €"/>
        <s v="290.37 €"/>
        <s v="291.37 €"/>
        <s v="295.59 €"/>
        <s v="297.15 €"/>
        <s v="298.85 €"/>
        <s v="3,002.57 €"/>
        <s v="3,010.20 €"/>
        <s v="3,024.50 €"/>
        <s v="3,026.73 €"/>
        <s v="3,032.23 €"/>
        <s v="3,032.54 €"/>
        <s v="3,032.75 €"/>
        <s v="3,046.05 €"/>
        <s v="3,055.25 €"/>
        <s v="3,065.81 €"/>
        <s v="3,081.51 €"/>
        <s v="3,083.39 €"/>
        <s v="3,085.01 €"/>
        <s v="3,130.36 €"/>
        <s v="3,136.48 €"/>
        <s v="3,137.61 €"/>
        <s v="3,139.93 €"/>
        <s v="3,147.72 €"/>
        <s v="3,173.19 €"/>
        <s v="3,211.27 €"/>
        <s v="3,211.31 €"/>
        <s v="3,212.59 €"/>
        <s v="3,230.10 €"/>
        <s v="3,240.68 €"/>
        <s v="3,296.28 €"/>
        <s v="3,302.96 €"/>
        <s v="3,314.72 €"/>
        <s v="3,324.49 €"/>
        <s v="3,350.52 €"/>
        <s v="3,359.73 €"/>
        <s v="3,365.42 €"/>
        <s v="3,424.72 €"/>
        <s v="3,435.17 €"/>
        <s v="3,461.11 €"/>
        <s v="3,462.75 €"/>
        <s v="3,471.07 €"/>
        <s v="3,485.60 €"/>
        <s v="3,490.76 €"/>
        <s v="3,505.48 €"/>
        <s v="3,524.55 €"/>
        <s v="3,526.76 €"/>
        <s v="3,538.91 €"/>
        <s v="3,565.33 €"/>
        <s v="3,573.71 €"/>
        <s v="3,592.72 €"/>
        <s v="3,595.61 €"/>
        <s v="3,607.43 €"/>
        <s v="3,609.49 €"/>
        <s v="3,629.07 €"/>
        <s v="3,657.42 €"/>
        <s v="3,662.76 €"/>
        <s v="3,676.21 €"/>
        <s v="3,697.50 €"/>
        <s v="3,719.39 €"/>
        <s v="3,725.53 €"/>
        <s v="3,741.21 €"/>
        <s v="3,743.88 €"/>
        <s v="3,749.80 €"/>
        <s v="3,766.63 €"/>
        <s v="3,789.69 €"/>
        <s v="3,797.26 €"/>
        <s v="3,811.81 €"/>
        <s v="3,812.03 €"/>
        <s v="3,845.71 €"/>
        <s v="3,898.21 €"/>
        <s v="3,906.33 €"/>
        <s v="3,911.35 €"/>
        <s v="3,927.25 €"/>
        <s v="3,945.75 €"/>
        <s v="3,954.45 €"/>
        <s v="3,958.32 €"/>
        <s v="3,980.53 €"/>
        <s v="3,985.57 €"/>
        <s v="3.03 €"/>
        <s v="3.08 €"/>
        <s v="30,087.27 €"/>
        <s v="30,276.13 €"/>
        <s v="30,457.90 €"/>
        <s v="30,638.91 €"/>
        <s v="30,777.68 €"/>
        <s v="30.13 €"/>
        <s v="30.32 €"/>
        <s v="301.21 €"/>
        <s v="301.98 €"/>
        <s v="303.02 €"/>
        <s v="306.72 €"/>
        <s v="307.60 €"/>
        <s v="309.89 €"/>
        <s v="31,008.70 €"/>
        <s v="31,119.03 €"/>
        <s v="31,658.29 €"/>
        <s v="31,785.74 €"/>
        <s v="31,952.92 €"/>
        <s v="31.28 €"/>
        <s v="310.38 €"/>
        <s v="310.52 €"/>
        <s v="310.68 €"/>
        <s v="313.55 €"/>
        <s v="315.41 €"/>
        <s v="316.52 €"/>
        <s v="317.35 €"/>
        <s v="32.13 €"/>
        <s v="32.21 €"/>
        <s v="322.73 €"/>
        <s v="323.73 €"/>
        <s v="324.71 €"/>
        <s v="328.88 €"/>
        <s v="329.77 €"/>
        <s v="33,202.39 €"/>
        <s v="332.56 €"/>
        <s v="332.76 €"/>
        <s v="335.04 €"/>
        <s v="339.21 €"/>
        <s v="34,073.87 €"/>
        <s v="34.55 €"/>
        <s v="340.10 €"/>
        <s v="341.99 €"/>
        <s v="344.36 €"/>
        <s v="344.50 €"/>
        <s v="345.10 €"/>
        <s v="35,385.00 €"/>
        <s v="35.74 €"/>
        <s v="35.91 €"/>
        <s v="355.98 €"/>
        <s v="356.04 €"/>
        <s v="356.30 €"/>
        <s v="359.12 €"/>
        <s v="359.29 €"/>
        <s v="36,757.45 €"/>
        <s v="36.22 €"/>
        <s v="362.31 €"/>
        <s v="37,020.24 €"/>
        <s v="37,110.21 €"/>
        <s v="37.31 €"/>
        <s v="37.43 €"/>
        <s v="377.48 €"/>
        <s v="38,096.30 €"/>
        <s v="38,634.43 €"/>
        <s v="38.36 €"/>
        <s v="38.49 €"/>
        <s v="38.63 €"/>
        <s v="38.85 €"/>
        <s v="384.31 €"/>
        <s v="384.42 €"/>
        <s v="385.34 €"/>
        <s v="386.99 €"/>
        <s v="389.91 €"/>
        <s v="39,078.16 €"/>
        <s v="390.83 €"/>
        <s v="395.48 €"/>
        <s v="395.93 €"/>
        <s v="399.35 €"/>
        <s v="4,020.44 €"/>
        <s v="4,026.38 €"/>
        <s v="4,040.03 €"/>
        <s v="4,055.14 €"/>
        <s v="4,072.64 €"/>
        <s v="4,083.57 €"/>
        <s v="4,085.83 €"/>
        <s v="4,103.56 €"/>
        <s v="4,105.08 €"/>
        <s v="4,138.00 €"/>
        <s v="4,159.63 €"/>
        <s v="4,203.76 €"/>
        <s v="4,214.93 €"/>
        <s v="4,267.24 €"/>
        <s v="4,274.69 €"/>
        <s v="4,278.42 €"/>
        <s v="4,281.26 €"/>
        <s v="4,317.41 €"/>
        <s v="4,324.38 €"/>
        <s v="4,349.51 €"/>
        <s v="4,358.56 €"/>
        <s v="4,403.81 €"/>
        <s v="4,431.77 €"/>
        <s v="4,447.30 €"/>
        <s v="4,449.49 €"/>
        <s v="4,481.48 €"/>
        <s v="4,580.20 €"/>
        <s v="4,602.07 €"/>
        <s v="4,614.77 €"/>
        <s v="4,617.29 €"/>
        <s v="4,623.58 €"/>
        <s v="4,625.45 €"/>
        <s v="4,629.65 €"/>
        <s v="4,637.20 €"/>
        <s v="4,653.02 €"/>
        <s v="4,656.13 €"/>
        <s v="4,664.52 €"/>
        <s v="4,712.37 €"/>
        <s v="4,734.64 €"/>
        <s v="4,753.26 €"/>
        <s v="4,788.67 €"/>
        <s v="4,789.13 €"/>
        <s v="4,873.07 €"/>
        <s v="4,893.70 €"/>
        <s v="4,997.83 €"/>
        <s v="4.94 €"/>
        <s v="40,187.04 €"/>
        <s v="40,928.95 €"/>
        <s v="40.12 €"/>
        <s v="402.84 €"/>
        <s v="405.98 €"/>
        <s v="409.26 €"/>
        <s v="41,845.92 €"/>
        <s v="410.60 €"/>
        <s v="413.32 €"/>
        <s v="413.86 €"/>
        <s v="414.95 €"/>
        <s v="42,308.75 €"/>
        <s v="42,476.38 €"/>
        <s v="42,697.06 €"/>
        <s v="42,831.31 €"/>
        <s v="42.67 €"/>
        <s v="423.31 €"/>
        <s v="424.41 €"/>
        <s v="424.82 €"/>
        <s v="426.02 €"/>
        <s v="426.23 €"/>
        <s v="427.16 €"/>
        <s v="428.96 €"/>
        <s v="429.46 €"/>
        <s v="43,180.11 €"/>
        <s v="43,598.21 €"/>
        <s v="43.14 €"/>
        <s v="432.87 €"/>
        <s v="434.52 €"/>
        <s v="438.02 €"/>
        <s v="44,929.60 €"/>
        <s v="440.96 €"/>
        <s v="441.11 €"/>
        <s v="442.52 €"/>
        <s v="449.35 €"/>
        <s v="45,300.87 €"/>
        <s v="45,854.73 €"/>
        <s v="454.00 €"/>
        <s v="459.71 €"/>
        <s v="46.72 €"/>
        <s v="46.91 €"/>
        <s v="462.35 €"/>
        <s v="462.45 €"/>
        <s v="463.39 €"/>
        <s v="466.14 €"/>
        <s v="466.76 €"/>
        <s v="467.60 €"/>
        <s v="468.08 €"/>
        <s v="469.99 €"/>
        <s v="47.49 €"/>
        <s v="47.85 €"/>
        <s v="470.41 €"/>
        <s v="470.87 €"/>
        <s v="474.13 €"/>
        <s v="476.57 €"/>
        <s v="48,097.61 €"/>
        <s v="48,647.24 €"/>
        <s v="48,685.31 €"/>
        <s v="48.28 €"/>
        <s v="480.18 €"/>
        <s v="489.81 €"/>
        <s v="49.40 €"/>
        <s v="49.50 €"/>
        <s v="49.67 €"/>
        <s v="493.12 €"/>
        <s v="493.72 €"/>
        <s v="496.09 €"/>
        <s v="496.52 €"/>
        <s v="5,003.82 €"/>
        <s v="5,004.57 €"/>
        <s v="5,048.70 €"/>
        <s v="5,062.80 €"/>
        <s v="5,103.51 €"/>
        <s v="5,109.49 €"/>
        <s v="5,143.37 €"/>
        <s v="5,146.71 €"/>
        <s v="5,151.47 €"/>
        <s v="5,152.52 €"/>
        <s v="5,167.23 €"/>
        <s v="5,169.10 €"/>
        <s v="5,186.54 €"/>
        <s v="5,200.08 €"/>
        <s v="5,205.36 €"/>
        <s v="5,244.24 €"/>
        <s v="5,256.58 €"/>
        <s v="5,267.69 €"/>
        <s v="5,278.58 €"/>
        <s v="5,285.56 €"/>
        <s v="5,317.93 €"/>
        <s v="5,348.71 €"/>
        <s v="5,357.53 €"/>
        <s v="5,373.31 €"/>
        <s v="5,386.01 €"/>
        <s v="5,387.03 €"/>
        <s v="5,387.07 €"/>
        <s v="5,409.11 €"/>
        <s v="5,411.05 €"/>
        <s v="5,446.68 €"/>
        <s v="5,464.36 €"/>
        <s v="5,485.95 €"/>
        <s v="5,503.89 €"/>
        <s v="5,618.93 €"/>
        <s v="5,740.73 €"/>
        <s v="5,766.60 €"/>
        <s v="5,769.22 €"/>
        <s v="5,846.83 €"/>
        <s v="5,860.56 €"/>
        <s v="5,896.55 €"/>
        <s v="5,927.90 €"/>
        <s v="5,944.56 €"/>
        <s v="5,953.04 €"/>
        <s v="5,986.63 €"/>
        <s v="5,987.97 €"/>
        <s v="5,999.75 €"/>
        <s v="50.01 €"/>
        <s v="503.01 €"/>
        <s v="503.52 €"/>
        <s v="506.69 €"/>
        <s v="508.60 €"/>
        <s v="509.93 €"/>
        <s v="51.96 €"/>
        <s v="515.40 €"/>
        <s v="519.51 €"/>
        <s v="52.38 €"/>
        <s v="52.54 €"/>
        <s v="520.32 €"/>
        <s v="521.81 €"/>
        <s v="523.96 €"/>
        <s v="524.14 €"/>
        <s v="525.12 €"/>
        <s v="526.13 €"/>
        <s v="527.73 €"/>
        <s v="53,143.22 €"/>
        <s v="53.08 €"/>
        <s v="53.33 €"/>
        <s v="53.61 €"/>
        <s v="539.23 €"/>
        <s v="54,813.37 €"/>
        <s v="540.34 €"/>
        <s v="540.68 €"/>
        <s v="544.73 €"/>
        <s v="547.88 €"/>
        <s v="55,589.90 €"/>
        <s v="55,823.20 €"/>
        <s v="55.98 €"/>
        <s v="554.72 €"/>
        <s v="556.26 €"/>
        <s v="557.48 €"/>
        <s v="560.57 €"/>
        <s v="562.84 €"/>
        <s v="563.01 €"/>
        <s v="566.62 €"/>
        <s v="567.62 €"/>
        <s v="567.75 €"/>
        <s v="568.92 €"/>
        <s v="574.39 €"/>
        <s v="575.76 €"/>
        <s v="575.91 €"/>
        <s v="580.16 €"/>
        <s v="585.86 €"/>
        <s v="586.62 €"/>
        <s v="59.26 €"/>
        <s v="59.56 €"/>
        <s v="59.97 €"/>
        <s v="598.70 €"/>
        <s v="6,002.44 €"/>
        <s v="6,047.21 €"/>
        <s v="6,056.50 €"/>
        <s v="6,091.16 €"/>
        <s v="6,101.43 €"/>
        <s v="6,102.70 €"/>
        <s v="6,114.22 €"/>
        <s v="6,136.09 €"/>
        <s v="6,166.92 €"/>
        <s v="6,187.90 €"/>
        <s v="6,226.82 €"/>
        <s v="6,234.18 €"/>
        <s v="6,252.42 €"/>
        <s v="6,253.65 €"/>
        <s v="6,273.22 €"/>
        <s v="6,279.42 €"/>
        <s v="6,342.71 €"/>
        <s v="6,384.38 €"/>
        <s v="6,391.16 €"/>
        <s v="6,443.27 €"/>
        <s v="6,464.68 €"/>
        <s v="6,479.20 €"/>
        <s v="6,487.00 €"/>
        <s v="6,659.32 €"/>
        <s v="6,660.03 €"/>
        <s v="6,688.93 €"/>
        <s v="6,709.80 €"/>
        <s v="6,752.04 €"/>
        <s v="6,768.29 €"/>
        <s v="6,769.95 €"/>
        <s v="6,805.40 €"/>
        <s v="6,918.35 €"/>
        <s v="6,922.77 €"/>
        <s v="6,933.20 €"/>
        <s v="6,949.54 €"/>
        <s v="6,991.20 €"/>
        <s v="6.59 €"/>
        <s v="605.46 €"/>
        <s v="606.55 €"/>
        <s v="606.64 €"/>
        <s v="608.33 €"/>
        <s v="621.70 €"/>
        <s v="621.74 €"/>
        <s v="626.31 €"/>
        <s v="627.77 €"/>
        <s v="627.79 €"/>
        <s v="628.09 €"/>
        <s v="63,174.55 €"/>
        <s v="63,276.37 €"/>
        <s v="63,576.12 €"/>
        <s v="63,914.28 €"/>
        <s v="638.01 €"/>
        <s v="638.34 €"/>
        <s v="64.71 €"/>
        <s v="644.62 €"/>
        <s v="65.03 €"/>
        <s v="652.37 €"/>
        <s v="654.84 €"/>
        <s v="665.83 €"/>
        <s v="67,154.52 €"/>
        <s v="671.14 €"/>
        <s v="673.10 €"/>
        <s v="675.23 €"/>
        <s v="68,328.77 €"/>
        <s v="68.80 €"/>
        <s v="680.02 €"/>
        <s v="683.21 €"/>
        <s v="688.06 €"/>
        <s v="689.41 €"/>
        <s v="690.21 €"/>
        <s v="693.98 €"/>
        <s v="697.34 €"/>
        <s v="7,021.56 €"/>
        <s v="7,025.31 €"/>
        <s v="7,082.53 €"/>
        <s v="7,151.40 €"/>
        <s v="7,177.52 €"/>
        <s v="7,197.47 €"/>
        <s v="7,227.78 €"/>
        <s v="7,231.37 €"/>
        <s v="7,236.60 €"/>
        <s v="7,238.44 €"/>
        <s v="7,245.52 €"/>
        <s v="7,264.17 €"/>
        <s v="7,282.99 €"/>
        <s v="7,349.37 €"/>
        <s v="7,375.48 €"/>
        <s v="7,511.18 €"/>
        <s v="7,523.51 €"/>
        <s v="7,635.55 €"/>
        <s v="7,637.60 €"/>
        <s v="7,657.66 €"/>
        <s v="7,705.88 €"/>
        <s v="7,707.43 €"/>
        <s v="7,735.67 €"/>
        <s v="7,821.18 €"/>
        <s v="7,844.87 €"/>
        <s v="7,888.77 €"/>
        <s v="7,905.02 €"/>
        <s v="7,954.25 €"/>
        <s v="7,967.17 €"/>
        <s v="7,974.92 €"/>
        <s v="7,974.96 €"/>
        <s v="7.92 €"/>
        <s v="70.46 €"/>
        <s v="70.80 €"/>
        <s v="700.37 €"/>
        <s v="703.36 €"/>
        <s v="705.58 €"/>
        <s v="712.62 €"/>
        <s v="713.30 €"/>
        <s v="714.25 €"/>
        <s v="718.01 €"/>
        <s v="718.45 €"/>
        <s v="718.94 €"/>
        <s v="72.71 €"/>
        <s v="723.69 €"/>
        <s v="727.44 €"/>
        <s v="729.15 €"/>
        <s v="73.37 €"/>
        <s v="73.76 €"/>
        <s v="734.29 €"/>
        <s v="734.53 €"/>
        <s v="736.47 €"/>
        <s v="74,186.98 €"/>
        <s v="741.40 €"/>
        <s v="744.47 €"/>
        <s v="75.70 €"/>
        <s v="750.59 €"/>
        <s v="750.92 €"/>
        <s v="753.88 €"/>
        <s v="755.79 €"/>
        <s v="76.14 €"/>
        <s v="76.76 €"/>
        <s v="761.25 €"/>
        <s v="763.03 €"/>
        <s v="77,245.40 €"/>
        <s v="78.74 €"/>
        <s v="788.80 €"/>
        <s v="79.00 €"/>
        <s v="79.27 €"/>
        <s v="791.28 €"/>
        <s v="792.32 €"/>
        <s v="794.49 €"/>
        <s v="795.12 €"/>
        <s v="8,023.54 €"/>
        <s v="8,073.24 €"/>
        <s v="8,078.64 €"/>
        <s v="8,231.06 €"/>
        <s v="8,258.72 €"/>
        <s v="8,274.77 €"/>
        <s v="8,332.29 €"/>
        <s v="8,382.51 €"/>
        <s v="8,450.77 €"/>
        <s v="8,456.76 €"/>
        <s v="8,517.90 €"/>
        <s v="8,529.08 €"/>
        <s v="8,592.45 €"/>
        <s v="8,595.09 €"/>
        <s v="8,673.91 €"/>
        <s v="8,699.09 €"/>
        <s v="8,763.90 €"/>
        <s v="8,809.12 €"/>
        <s v="8,868.28 €"/>
        <s v="8,872.70 €"/>
        <s v="8,905.32 €"/>
        <s v="8,973.82 €"/>
        <s v="8,975.20 €"/>
        <s v="8.47 €"/>
        <s v="80,118.47 €"/>
        <s v="81,363.40 €"/>
        <s v="817.82 €"/>
        <s v="819.78 €"/>
        <s v="82.06 €"/>
        <s v="82.40 €"/>
        <s v="823.39 €"/>
        <s v="838.70 €"/>
        <s v="84.29 €"/>
        <s v="842.59 €"/>
        <s v="848.32 €"/>
        <s v="849.25 €"/>
        <s v="85,642.98 €"/>
        <s v="85.27 €"/>
        <s v="852.58 €"/>
        <s v="854.98 €"/>
        <s v="859.48 €"/>
        <s v="861.28 €"/>
        <s v="869.93 €"/>
        <s v="87,555.77 €"/>
        <s v="877.37 €"/>
        <s v="883.06 €"/>
        <s v="89,821.84 €"/>
        <s v="89.35 €"/>
        <s v="89.73 €"/>
        <s v="890.39 €"/>
        <s v="890.85 €"/>
        <s v="9,010.20 €"/>
        <s v="9,078.94 €"/>
        <s v="9,099.17 €"/>
        <s v="9,112.99 €"/>
        <s v="9,143.57 €"/>
        <s v="9,151.34 €"/>
        <s v="9,224.10 €"/>
        <s v="9,256.58 €"/>
        <s v="9,353.38 €"/>
        <s v="9,470.02 €"/>
        <s v="9,546.15 €"/>
        <s v="9,632.67 €"/>
        <s v="9,664.06 €"/>
        <s v="9,693.29 €"/>
        <s v="9,710.93 €"/>
        <s v="9,722.67 €"/>
        <s v="9,743.04 €"/>
        <s v="9,800.39 €"/>
        <s v="9,971.06 €"/>
        <s v="9,999.36 €"/>
        <s v="9.14 €"/>
        <s v="904.11 €"/>
        <s v="904.77 €"/>
        <s v="908.64 €"/>
        <s v="915.43 €"/>
        <s v="916.71 €"/>
        <s v="920.04 €"/>
        <s v="922.54 €"/>
        <s v="93.65 €"/>
        <s v="933.93 €"/>
        <s v="936.55 €"/>
        <s v="938.06 €"/>
        <s v="938.39 €"/>
        <s v="941.20 €"/>
        <s v="943.26 €"/>
        <s v="946.89 €"/>
        <s v="947.12 €"/>
        <s v="954.30 €"/>
        <s v="957.08 €"/>
        <s v="96.39 €"/>
        <s v="96.62 €"/>
        <s v="96.73 €"/>
        <s v="962.71 €"/>
        <s v="964.02 €"/>
        <s v="965.46 €"/>
        <s v="968.26 €"/>
        <s v="968.62 €"/>
        <s v="97,031.85 €"/>
        <s v="97,493.82 €"/>
        <s v="97.19 €"/>
        <s v="981.71 €"/>
        <s v="982.51 €"/>
        <s v="984.02 €"/>
        <s v="99,191.73 €"/>
        <s v="990.11 €"/>
        <s v="999.67 €"/>
        <m/>
      </sharedItems>
    </cacheField>
    <cacheField name="ACOS" numFmtId="0">
      <sharedItems containsMixedTypes="1" containsNumber="1" minValue="0" maxValue="2.913" count="1291">
        <n v="0"/>
        <n v="0.04471"/>
        <n v="0.04685"/>
        <n v="0.05767"/>
        <n v="0.06603"/>
        <n v="0.07161"/>
        <n v="0.07272"/>
        <n v="0.07341"/>
        <n v="0.08192"/>
        <n v="0.0855"/>
        <n v="0.1197"/>
        <n v="0.1216"/>
        <n v="0.1289"/>
        <n v="0.155"/>
        <n v="0.168"/>
        <n v="0.1864"/>
        <n v="0.2035"/>
        <n v="0.2316"/>
        <n v="0.2358"/>
        <n v="0.256"/>
        <n v="0.2756"/>
        <n v="0.2814"/>
        <n v="0.3288"/>
        <n v="0.3335"/>
        <n v="0.3994"/>
        <n v="0.4354"/>
        <n v="0.4531"/>
        <n v="0.4537"/>
        <n v="0.4573"/>
        <n v="0.4662"/>
        <n v="0.4695"/>
        <n v="0.4798"/>
        <n v="0.5004"/>
        <n v="0.5128"/>
        <n v="0.5135"/>
        <n v="0.5179"/>
        <n v="0.5866"/>
        <n v="0.6362"/>
        <n v="0.6756"/>
        <n v="0.7014"/>
        <n v="0.8266"/>
        <n v="0.8615"/>
        <n v="1.088"/>
        <n v="1.242"/>
        <n v="1.82"/>
        <n v="2.365"/>
        <n v="2.913"/>
        <s v="#DIV/0!"/>
        <s v="0.00%"/>
        <s v="0.12 €"/>
        <s v="0.33%"/>
        <s v="0.40%"/>
        <s v="0.79%"/>
        <s v="0.88%"/>
        <s v="1.21%"/>
        <s v="1.45%"/>
        <s v="1.83%"/>
        <s v="10.00%"/>
        <s v="10.04%"/>
        <s v="10.06%"/>
        <s v="10.13%"/>
        <s v="10.14%"/>
        <s v="10.15%"/>
        <s v="10.21%"/>
        <s v="10.22%"/>
        <s v="10.26%"/>
        <s v="10.33%"/>
        <s v="10.38%"/>
        <s v="10.41%"/>
        <s v="10.42%"/>
        <s v="10.47%"/>
        <s v="10.50%"/>
        <s v="10.57%"/>
        <s v="10.59%"/>
        <s v="10.65%"/>
        <s v="10.69%"/>
        <s v="10.73%"/>
        <s v="10.74%"/>
        <s v="10.77%"/>
        <s v="10.80%"/>
        <s v="10.85%"/>
        <s v="10.92%"/>
        <s v="101.76%"/>
        <s v="101.80%"/>
        <s v="102.61%"/>
        <s v="103.30%"/>
        <s v="103.63%"/>
        <s v="104.94%"/>
        <s v="106.24%"/>
        <s v="106.87%"/>
        <s v="107.01%"/>
        <s v="107.57%"/>
        <s v="107.91%"/>
        <s v="109.92%"/>
        <s v="11.03%"/>
        <s v="11.12%"/>
        <s v="11.15%"/>
        <s v="11.19%"/>
        <s v="11.21%"/>
        <s v="11.25%"/>
        <s v="11.27%"/>
        <s v="11.39%"/>
        <s v="11.49%"/>
        <s v="11.56%"/>
        <s v="11.59%"/>
        <s v="11.61%"/>
        <s v="11.65%"/>
        <s v="11.74%"/>
        <s v="11.78%"/>
        <s v="11.79%"/>
        <s v="11.81%"/>
        <s v="11.87%"/>
        <s v="11.91%"/>
        <s v="11.96%"/>
        <s v="111.94%"/>
        <s v="112.94%"/>
        <s v="118.28%"/>
        <s v="12.08%"/>
        <s v="12.11%"/>
        <s v="12.13%"/>
        <s v="12.20%"/>
        <s v="12.22%"/>
        <s v="12.24%"/>
        <s v="12.28%"/>
        <s v="12.32%"/>
        <s v="12.33%"/>
        <s v="12.37%"/>
        <s v="12.48%"/>
        <s v="12.50%"/>
        <s v="12.51%"/>
        <s v="12.53%"/>
        <s v="12.55%"/>
        <s v="12.58%"/>
        <s v="12.59%"/>
        <s v="12.61%"/>
        <s v="12.65%"/>
        <s v="12.69%"/>
        <s v="12.71%"/>
        <s v="12.72%"/>
        <s v="12.73%"/>
        <s v="12.74%"/>
        <s v="12.75%"/>
        <s v="12.77%"/>
        <s v="12.79%"/>
        <s v="12.85%"/>
        <s v="12.93%"/>
        <s v="12.95%"/>
        <s v="12.97%"/>
        <s v="122.36%"/>
        <s v="126.36%"/>
        <s v="13.03%"/>
        <s v="13.09%"/>
        <s v="13.11%"/>
        <s v="13.12%"/>
        <s v="13.28%"/>
        <s v="13.29%"/>
        <s v="13.30%"/>
        <s v="13.33%"/>
        <s v="13.52%"/>
        <s v="13.55%"/>
        <s v="13.62%"/>
        <s v="13.67%"/>
        <s v="13.75%"/>
        <s v="13.77%"/>
        <s v="13.78%"/>
        <s v="13.82%"/>
        <s v="13.86%"/>
        <s v="13.95%"/>
        <s v="13.96%"/>
        <s v="13.97%"/>
        <s v="133.58%"/>
        <s v="136.02%"/>
        <s v="136.98%"/>
        <s v="137.67%"/>
        <s v="137.71%"/>
        <s v="139.84%"/>
        <s v="14.04%"/>
        <s v="14.09%"/>
        <s v="14.11%"/>
        <s v="14.12%"/>
        <s v="14.19%"/>
        <s v="14.22%"/>
        <s v="14.23%"/>
        <s v="14.24%"/>
        <s v="14.27%"/>
        <s v="14.29%"/>
        <s v="14.31%"/>
        <s v="14.37%"/>
        <s v="14.43%"/>
        <s v="14.48%"/>
        <s v="14.50%"/>
        <s v="14.51%"/>
        <s v="14.57%"/>
        <s v="14.69%"/>
        <s v="14.70%"/>
        <s v="14.71%"/>
        <s v="14.74%"/>
        <s v="14.75%"/>
        <s v="14.76%"/>
        <s v="14.79%"/>
        <s v="14.80%"/>
        <s v="14.83%"/>
        <s v="14.89%"/>
        <s v="15.00%"/>
        <s v="15.04%"/>
        <s v="15.05%"/>
        <s v="15.06%"/>
        <s v="15.10%"/>
        <s v="15.13%"/>
        <s v="15.25%"/>
        <s v="15.34%"/>
        <s v="15.35%"/>
        <s v="15.36%"/>
        <s v="15.38%"/>
        <s v="15.40%"/>
        <s v="15.43%"/>
        <s v="15.45%"/>
        <s v="15.52%"/>
        <s v="15.56%"/>
        <s v="15.58%"/>
        <s v="15.67%"/>
        <s v="15.68%"/>
        <s v="15.73%"/>
        <s v="15.75%"/>
        <s v="15.80%"/>
        <s v="15.83%"/>
        <s v="15.95%"/>
        <s v="15.96%"/>
        <s v="15.99%"/>
        <s v="16.00%"/>
        <s v="16.10%"/>
        <s v="16.18%"/>
        <s v="16.24%"/>
        <s v="16.39%"/>
        <s v="16.43%"/>
        <s v="16.45%"/>
        <s v="16.49%"/>
        <s v="16.50%"/>
        <s v="16.56%"/>
        <s v="16.58%"/>
        <s v="16.59%"/>
        <s v="16.61%"/>
        <s v="16.65%"/>
        <s v="16.67%"/>
        <s v="16.70%"/>
        <s v="16.72%"/>
        <s v="16.79%"/>
        <s v="16.80%"/>
        <s v="16.82%"/>
        <s v="16.87%"/>
        <s v="16.89%"/>
        <s v="16.90%"/>
        <s v="16.92%"/>
        <s v="16.99%"/>
        <s v="165.68%"/>
        <s v="17.02%"/>
        <s v="17.07%"/>
        <s v="17.09%"/>
        <s v="17.10%"/>
        <s v="17.11%"/>
        <s v="17.13%"/>
        <s v="17.16%"/>
        <s v="17.18%"/>
        <s v="17.21%"/>
        <s v="17.27%"/>
        <s v="17.30%"/>
        <s v="17.31%"/>
        <s v="17.32%"/>
        <s v="17.34%"/>
        <s v="17.36%"/>
        <s v="17.40%"/>
        <s v="17.45%"/>
        <s v="17.47%"/>
        <s v="17.48%"/>
        <s v="17.51%"/>
        <s v="17.52%"/>
        <s v="17.55%"/>
        <s v="17.58%"/>
        <s v="17.59%"/>
        <s v="17.64%"/>
        <s v="17.71%"/>
        <s v="17.72%"/>
        <s v="17.73%"/>
        <s v="17.74%"/>
        <s v="17.76%"/>
        <s v="17.81%"/>
        <s v="17.82%"/>
        <s v="172.00%"/>
        <s v="177.67%"/>
        <s v="18.03%"/>
        <s v="18.08%"/>
        <s v="18.13%"/>
        <s v="18.14%"/>
        <s v="18.15%"/>
        <s v="18.16%"/>
        <s v="18.26%"/>
        <s v="18.28%"/>
        <s v="18.33%"/>
        <s v="18.36%"/>
        <s v="18.37%"/>
        <s v="18.39%"/>
        <s v="18.42%"/>
        <s v="18.44%"/>
        <s v="18.46%"/>
        <s v="18.51%"/>
        <s v="18.53%"/>
        <s v="18.54%"/>
        <s v="18.56%"/>
        <s v="18.59%"/>
        <s v="18.62%"/>
        <s v="18.63%"/>
        <s v="18.76%"/>
        <s v="18.78%"/>
        <s v="18.84%"/>
        <s v="18.85%"/>
        <s v="189.96%"/>
        <s v="19.01%"/>
        <s v="19.04%"/>
        <s v="19.06%"/>
        <s v="19.09%"/>
        <s v="19.12%"/>
        <s v="19.13%"/>
        <s v="19.24%"/>
        <s v="19.30%"/>
        <s v="19.33%"/>
        <s v="19.34%"/>
        <s v="19.35%"/>
        <s v="19.37%"/>
        <s v="19.39%"/>
        <s v="19.41%"/>
        <s v="19.43%"/>
        <s v="19.48%"/>
        <s v="19.50%"/>
        <s v="19.54%"/>
        <s v="19.55%"/>
        <s v="19.58%"/>
        <s v="19.72%"/>
        <s v="19.75%"/>
        <s v="19.78%"/>
        <s v="19.85%"/>
        <s v="19.88%"/>
        <s v="19.90%"/>
        <s v="19.92%"/>
        <s v="19.96%"/>
        <s v="195.71%"/>
        <s v="2.16%"/>
        <s v="2.17%"/>
        <s v="2.20%"/>
        <s v="2.21%"/>
        <s v="2.26%"/>
        <s v="2.30%"/>
        <s v="2.35%"/>
        <s v="2.39%"/>
        <s v="2.40%"/>
        <s v="2.42%"/>
        <s v="2.48%"/>
        <s v="2.53%"/>
        <s v="2.61%"/>
        <s v="2.62%"/>
        <s v="2.76%"/>
        <s v="2.81%"/>
        <s v="2.84%"/>
        <s v="2.86%"/>
        <s v="20.02%"/>
        <s v="20.04%"/>
        <s v="20.12%"/>
        <s v="20.13%"/>
        <s v="20.15%"/>
        <s v="20.18%"/>
        <s v="20.22%"/>
        <s v="20.28%"/>
        <s v="20.29%"/>
        <s v="20.33%"/>
        <s v="20.40%"/>
        <s v="20.45%"/>
        <s v="20.49%"/>
        <s v="20.50%"/>
        <s v="20.51%"/>
        <s v="20.55%"/>
        <s v="20.58%"/>
        <s v="20.59%"/>
        <s v="20.60%"/>
        <s v="20.61%"/>
        <s v="20.67%"/>
        <s v="20.68%"/>
        <s v="20.69%"/>
        <s v="20.79%"/>
        <s v="20.84%"/>
        <s v="20.87%"/>
        <s v="20.88%"/>
        <s v="20.93%"/>
        <s v="20.96%"/>
        <s v="20.99%"/>
        <s v="21.01%"/>
        <s v="21.02%"/>
        <s v="21.05%"/>
        <s v="21.07%"/>
        <s v="21.10%"/>
        <s v="21.11%"/>
        <s v="21.13%"/>
        <s v="21.14%"/>
        <s v="21.21%"/>
        <s v="21.26%"/>
        <s v="21.27%"/>
        <s v="21.28%"/>
        <s v="21.33%"/>
        <s v="21.36%"/>
        <s v="21.37%"/>
        <s v="21.41%"/>
        <s v="21.45%"/>
        <s v="21.49%"/>
        <s v="21.55%"/>
        <s v="21.57%"/>
        <s v="21.59%"/>
        <s v="21.64%"/>
        <s v="21.73%"/>
        <s v="21.74%"/>
        <s v="21.75%"/>
        <s v="21.85%"/>
        <s v="21.87%"/>
        <s v="21.90%"/>
        <s v="21.93%"/>
        <s v="21.94%"/>
        <s v="21.95%"/>
        <s v="21.99%"/>
        <s v="210.65%"/>
        <s v="213.80%"/>
        <s v="22.02%"/>
        <s v="22.04%"/>
        <s v="22.08%"/>
        <s v="22.11%"/>
        <s v="22.13%"/>
        <s v="22.17%"/>
        <s v="22.18%"/>
        <s v="22.20%"/>
        <s v="22.22%"/>
        <s v="22.24%"/>
        <s v="22.30%"/>
        <s v="22.33%"/>
        <s v="22.41%"/>
        <s v="22.46%"/>
        <s v="22.52%"/>
        <s v="22.58%"/>
        <s v="22.61%"/>
        <s v="22.63%"/>
        <s v="22.69%"/>
        <s v="22.75%"/>
        <s v="22.82%"/>
        <s v="22.83%"/>
        <s v="22.89%"/>
        <s v="22.92%"/>
        <s v="22.93%"/>
        <s v="22.95%"/>
        <s v="221.03%"/>
        <s v="223.15%"/>
        <s v="225.71%"/>
        <s v="226.94%"/>
        <s v="23.00%"/>
        <s v="23.04%"/>
        <s v="23.13%"/>
        <s v="23.14%"/>
        <s v="23.16%"/>
        <s v="23.17%"/>
        <s v="23.20%"/>
        <s v="23.21%"/>
        <s v="23.22%"/>
        <s v="23.25%"/>
        <s v="23.28%"/>
        <s v="23.32%"/>
        <s v="23.34%"/>
        <s v="23.38%"/>
        <s v="23.39%"/>
        <s v="23.40%"/>
        <s v="23.44%"/>
        <s v="23.46%"/>
        <s v="23.47%"/>
        <s v="23.51%"/>
        <s v="23.52%"/>
        <s v="23.58%"/>
        <s v="23.64%"/>
        <s v="23.66%"/>
        <s v="23.68%"/>
        <s v="23.69%"/>
        <s v="23.71%"/>
        <s v="23.73%"/>
        <s v="23.74%"/>
        <s v="23.78%"/>
        <s v="23.80%"/>
        <s v="23.85%"/>
        <s v="23.86%"/>
        <s v="23.94%"/>
        <s v="23.95%"/>
        <s v="23.97%"/>
        <s v="24.00%"/>
        <s v="24.04%"/>
        <s v="24.09%"/>
        <s v="24.13%"/>
        <s v="24.18%"/>
        <s v="24.19%"/>
        <s v="24.22%"/>
        <s v="24.25%"/>
        <s v="24.27%"/>
        <s v="24.34%"/>
        <s v="24.40%"/>
        <s v="24.49%"/>
        <s v="24.51%"/>
        <s v="24.53%"/>
        <s v="24.58%"/>
        <s v="24.61%"/>
        <s v="24.62%"/>
        <s v="24.63%"/>
        <s v="24.65%"/>
        <s v="24.70%"/>
        <s v="24.71%"/>
        <s v="24.78%"/>
        <s v="24.80%"/>
        <s v="24.92%"/>
        <s v="24.94%"/>
        <s v="24.96%"/>
        <s v="24.98%"/>
        <s v="25.06%"/>
        <s v="25.07%"/>
        <s v="25.08%"/>
        <s v="25.10%"/>
        <s v="25.13%"/>
        <s v="25.14%"/>
        <s v="25.17%"/>
        <s v="25.18%"/>
        <s v="25.22%"/>
        <s v="25.23%"/>
        <s v="25.38%"/>
        <s v="25.40%"/>
        <s v="25.43%"/>
        <s v="25.44%"/>
        <s v="25.48%"/>
        <s v="25.49%"/>
        <s v="25.53%"/>
        <s v="25.65%"/>
        <s v="25.74%"/>
        <s v="25.79%"/>
        <s v="25.80%"/>
        <s v="25.84%"/>
        <s v="25.85%"/>
        <s v="25.87%"/>
        <s v="25.88%"/>
        <s v="25.94%"/>
        <s v="25.98%"/>
        <s v="25.99%"/>
        <s v="251.38%"/>
        <s v="26.01%"/>
        <s v="26.04%"/>
        <s v="26.09%"/>
        <s v="26.10%"/>
        <s v="26.13%"/>
        <s v="26.14%"/>
        <s v="26.17%"/>
        <s v="26.18%"/>
        <s v="26.20%"/>
        <s v="26.24%"/>
        <s v="26.26%"/>
        <s v="26.28%"/>
        <s v="26.31%"/>
        <s v="26.32%"/>
        <s v="26.35%"/>
        <s v="26.36%"/>
        <s v="26.42%"/>
        <s v="26.45%"/>
        <s v="26.48%"/>
        <s v="26.49%"/>
        <s v="26.51%"/>
        <s v="26.52%"/>
        <s v="26.53%"/>
        <s v="26.54%"/>
        <s v="26.59%"/>
        <s v="26.60%"/>
        <s v="26.61%"/>
        <s v="26.66%"/>
        <s v="26.71%"/>
        <s v="26.73%"/>
        <s v="26.74%"/>
        <s v="26.83%"/>
        <s v="26.91%"/>
        <s v="269.71%"/>
        <s v="27.01%"/>
        <s v="27.06%"/>
        <s v="27.15%"/>
        <s v="27.18%"/>
        <s v="27.26%"/>
        <s v="27.27%"/>
        <s v="27.34%"/>
        <s v="27.39%"/>
        <s v="27.41%"/>
        <s v="27.47%"/>
        <s v="27.49%"/>
        <s v="27.52%"/>
        <s v="27.54%"/>
        <s v="27.56%"/>
        <s v="27.58%"/>
        <s v="27.60%"/>
        <s v="27.66%"/>
        <s v="27.67%"/>
        <s v="27.82%"/>
        <s v="27.84%"/>
        <s v="27.85%"/>
        <s v="28.00%"/>
        <s v="28.06%"/>
        <s v="28.08%"/>
        <s v="28.12%"/>
        <s v="28.13%"/>
        <s v="28.20%"/>
        <s v="28.23%"/>
        <s v="28.24%"/>
        <s v="28.25%"/>
        <s v="28.29%"/>
        <s v="28.32%"/>
        <s v="28.35%"/>
        <s v="28.44%"/>
        <s v="28.50%"/>
        <s v="28.54%"/>
        <s v="28.62%"/>
        <s v="28.66%"/>
        <s v="28.69%"/>
        <s v="28.71%"/>
        <s v="28.74%"/>
        <s v="28.76%"/>
        <s v="28.79%"/>
        <s v="28.82%"/>
        <s v="28.83%"/>
        <s v="28.85%"/>
        <s v="28.86%"/>
        <s v="28.89%"/>
        <s v="28.97%"/>
        <s v="29.00%"/>
        <s v="29.04%"/>
        <s v="29.10%"/>
        <s v="29.16%"/>
        <s v="29.24%"/>
        <s v="29.25%"/>
        <s v="29.28%"/>
        <s v="29.29%"/>
        <s v="29.32%"/>
        <s v="29.33%"/>
        <s v="29.34%"/>
        <s v="29.40%"/>
        <s v="29.43%"/>
        <s v="29.47%"/>
        <s v="29.48%"/>
        <s v="29.49%"/>
        <s v="29.61%"/>
        <s v="29.67%"/>
        <s v="29.76%"/>
        <s v="29.79%"/>
        <s v="29.80%"/>
        <s v="29.86%"/>
        <s v="29.87%"/>
        <s v="29.89%"/>
        <s v="29.90%"/>
        <s v="29.93%"/>
        <s v="29.94%"/>
        <s v="29.95%"/>
        <s v="3.06%"/>
        <s v="3.07%"/>
        <s v="3.10%"/>
        <s v="3.13%"/>
        <s v="3.17%"/>
        <s v="3.38%"/>
        <s v="3.45%"/>
        <s v="3.49%"/>
        <s v="3.50%"/>
        <s v="3.63%"/>
        <s v="3.70%"/>
        <s v="30.00%"/>
        <s v="30.17%"/>
        <s v="30.18%"/>
        <s v="30.26%"/>
        <s v="30.32%"/>
        <s v="30.35%"/>
        <s v="30.41%"/>
        <s v="30.45%"/>
        <s v="30.47%"/>
        <s v="30.50%"/>
        <s v="30.59%"/>
        <s v="30.63%"/>
        <s v="30.65%"/>
        <s v="30.67%"/>
        <s v="30.68%"/>
        <s v="30.71%"/>
        <s v="30.72%"/>
        <s v="30.73%"/>
        <s v="30.76%"/>
        <s v="30.78%"/>
        <s v="30.81%"/>
        <s v="30.85%"/>
        <s v="30.86%"/>
        <s v="30.88%"/>
        <s v="30.92%"/>
        <s v="30.94%"/>
        <s v="30.96%"/>
        <s v="30.98%"/>
        <s v="31.01%"/>
        <s v="31.02%"/>
        <s v="31.07%"/>
        <s v="31.08%"/>
        <s v="31.16%"/>
        <s v="31.18%"/>
        <s v="31.26%"/>
        <s v="31.27%"/>
        <s v="31.29%"/>
        <s v="31.33%"/>
        <s v="31.34%"/>
        <s v="31.39%"/>
        <s v="31.47%"/>
        <s v="31.54%"/>
        <s v="31.56%"/>
        <s v="31.58%"/>
        <s v="31.75%"/>
        <s v="31.79%"/>
        <s v="31.86%"/>
        <s v="31.88%"/>
        <s v="31.89%"/>
        <s v="31.91%"/>
        <s v="31.92%"/>
        <s v="31.96%"/>
        <s v="314.51%"/>
        <s v="32.00%"/>
        <s v="32.02%"/>
        <s v="32.05%"/>
        <s v="32.29%"/>
        <s v="32.30%"/>
        <s v="32.32%"/>
        <s v="32.38%"/>
        <s v="32.39%"/>
        <s v="32.43%"/>
        <s v="32.44%"/>
        <s v="32.68%"/>
        <s v="32.71%"/>
        <s v="32.75%"/>
        <s v="32.78%"/>
        <s v="32.81%"/>
        <s v="32.82%"/>
        <s v="32.84%"/>
        <s v="32.85%"/>
        <s v="32.88%"/>
        <s v="32.89%"/>
        <s v="327.19%"/>
        <s v="33.00%"/>
        <s v="33.05%"/>
        <s v="33.11%"/>
        <s v="33.14%"/>
        <s v="33.26%"/>
        <s v="33.27%"/>
        <s v="33.31%"/>
        <s v="33.32%"/>
        <s v="33.36%"/>
        <s v="33.45%"/>
        <s v="33.51%"/>
        <s v="33.54%"/>
        <s v="33.55%"/>
        <s v="33.74%"/>
        <s v="33.75%"/>
        <s v="33.76%"/>
        <s v="33.77%"/>
        <s v="33.79%"/>
        <s v="33.89%"/>
        <s v="337.93%"/>
        <s v="34.00%"/>
        <s v="34.05%"/>
        <s v="34.15%"/>
        <s v="34.24%"/>
        <s v="34.26%"/>
        <s v="34.29%"/>
        <s v="34.31%"/>
        <s v="34.32%"/>
        <s v="34.33%"/>
        <s v="34.34%"/>
        <s v="34.36%"/>
        <s v="34.42%"/>
        <s v="34.46%"/>
        <s v="34.48%"/>
        <s v="34.63%"/>
        <s v="34.73%"/>
        <s v="34.80%"/>
        <s v="34.88%"/>
        <s v="34.93%"/>
        <s v="35.06%"/>
        <s v="35.11%"/>
        <s v="35.17%"/>
        <s v="35.26%"/>
        <s v="35.28%"/>
        <s v="35.29%"/>
        <s v="35.31%"/>
        <s v="35.33%"/>
        <s v="35.35%"/>
        <s v="35.41%"/>
        <s v="35.47%"/>
        <s v="35.51%"/>
        <s v="35.53%"/>
        <s v="35.55%"/>
        <s v="35.56%"/>
        <s v="35.65%"/>
        <s v="35.68%"/>
        <s v="35.72%"/>
        <s v="35.76%"/>
        <s v="35.81%"/>
        <s v="35.98%"/>
        <s v="36.02%"/>
        <s v="36.06%"/>
        <s v="36.09%"/>
        <s v="36.13%"/>
        <s v="36.14%"/>
        <s v="36.26%"/>
        <s v="36.27%"/>
        <s v="36.30%"/>
        <s v="36.34%"/>
        <s v="36.40%"/>
        <s v="36.48%"/>
        <s v="36.51%"/>
        <s v="36.61%"/>
        <s v="36.64%"/>
        <s v="36.67%"/>
        <s v="36.77%"/>
        <s v="36.78%"/>
        <s v="36.81%"/>
        <s v="36.86%"/>
        <s v="36.92%"/>
        <s v="36.94%"/>
        <s v="36.95%"/>
        <s v="36.97%"/>
        <s v="37.00%"/>
        <s v="37.06%"/>
        <s v="37.13%"/>
        <s v="37.47%"/>
        <s v="37.49%"/>
        <s v="37.56%"/>
        <s v="37.62%"/>
        <s v="37.66%"/>
        <s v="37.72%"/>
        <s v="37.75%"/>
        <s v="37.77%"/>
        <s v="37.78%"/>
        <s v="38.01%"/>
        <s v="38.05%"/>
        <s v="38.12%"/>
        <s v="38.20%"/>
        <s v="38.32%"/>
        <s v="38.35%"/>
        <s v="38.41%"/>
        <s v="38.56%"/>
        <s v="38.58%"/>
        <s v="38.64%"/>
        <s v="38.81%"/>
        <s v="38.95%"/>
        <s v="38.96%"/>
        <s v="383.10%"/>
        <s v="39.03%"/>
        <s v="39.04%"/>
        <s v="39.05%"/>
        <s v="39.06%"/>
        <s v="39.09%"/>
        <s v="39.10%"/>
        <s v="39.15%"/>
        <s v="39.38%"/>
        <s v="39.47%"/>
        <s v="39.48%"/>
        <s v="39.52%"/>
        <s v="39.54%"/>
        <s v="39.57%"/>
        <s v="39.64%"/>
        <s v="39.84%"/>
        <s v="39.85%"/>
        <s v="39.89%"/>
        <s v="4.03%"/>
        <s v="4.04%"/>
        <s v="4.13%"/>
        <s v="4.21%"/>
        <s v="4.23%"/>
        <s v="4.28%"/>
        <s v="4.30%"/>
        <s v="4.31%"/>
        <s v="4.42%"/>
        <s v="4.45%"/>
        <s v="4.51%"/>
        <s v="4.57%"/>
        <s v="4.60%"/>
        <s v="4.64%"/>
        <s v="4.84%"/>
        <s v="40.00%"/>
        <s v="40.04%"/>
        <s v="40.20%"/>
        <s v="40.22%"/>
        <s v="40.29%"/>
        <s v="40.32%"/>
        <s v="40.41%"/>
        <s v="40.50%"/>
        <s v="40.55%"/>
        <s v="40.68%"/>
        <s v="40.69%"/>
        <s v="40.77%"/>
        <s v="40.85%"/>
        <s v="40.87%"/>
        <s v="40.89%"/>
        <s v="40.95%"/>
        <s v="41.09%"/>
        <s v="41.21%"/>
        <s v="41.29%"/>
        <s v="41.37%"/>
        <s v="41.39%"/>
        <s v="41.40%"/>
        <s v="41.50%"/>
        <s v="41.80%"/>
        <s v="41.85%"/>
        <s v="41.99%"/>
        <s v="42.06%"/>
        <s v="42.21%"/>
        <s v="42.27%"/>
        <s v="42.32%"/>
        <s v="42.35%"/>
        <s v="42.36%"/>
        <s v="42.37%"/>
        <s v="42.42%"/>
        <s v="42.51%"/>
        <s v="42.53%"/>
        <s v="42.60%"/>
        <s v="42.61%"/>
        <s v="42.68%"/>
        <s v="42.78%"/>
        <s v="42.79%"/>
        <s v="42.80%"/>
        <s v="42.82%"/>
        <s v="42.91%"/>
        <s v="42.99%"/>
        <s v="43.22%"/>
        <s v="43.46%"/>
        <s v="43.62%"/>
        <s v="43.65%"/>
        <s v="43.83%"/>
        <s v="43.93%"/>
        <s v="43.97%"/>
        <s v="44.00%"/>
        <s v="44.10%"/>
        <s v="44.12%"/>
        <s v="44.20%"/>
        <s v="44.32%"/>
        <s v="44.47%"/>
        <s v="44.52%"/>
        <s v="44.54%"/>
        <s v="44.66%"/>
        <s v="44.70%"/>
        <s v="44.71%"/>
        <s v="44.73%"/>
        <s v="44.84%"/>
        <s v="45.01%"/>
        <s v="45.02%"/>
        <s v="45.05%"/>
        <s v="45.19%"/>
        <s v="45.48%"/>
        <s v="45.58%"/>
        <s v="45.66%"/>
        <s v="45.69%"/>
        <s v="45.71%"/>
        <s v="45.97%"/>
        <s v="45.98%"/>
        <s v="46.01%"/>
        <s v="46.07%"/>
        <s v="46.31%"/>
        <s v="46.32%"/>
        <s v="46.35%"/>
        <s v="46.39%"/>
        <s v="46.40%"/>
        <s v="46.41%"/>
        <s v="46.42%"/>
        <s v="46.45%"/>
        <s v="46.46%"/>
        <s v="46.47%"/>
        <s v="46.54%"/>
        <s v="46.68%"/>
        <s v="46.74%"/>
        <s v="46.80%"/>
        <s v="46.86%"/>
        <s v="47.17%"/>
        <s v="47.18%"/>
        <s v="47.23%"/>
        <s v="47.38%"/>
        <s v="47.43%"/>
        <s v="47.54%"/>
        <s v="47.99%"/>
        <s v="48.77%"/>
        <s v="48.91%"/>
        <s v="48.97%"/>
        <s v="48.99%"/>
        <s v="487.13%"/>
        <s v="49.00%"/>
        <s v="49.40%"/>
        <s v="49.43%"/>
        <s v="49.46%"/>
        <s v="49.51%"/>
        <s v="49.59%"/>
        <s v="49.66%"/>
        <s v="49.71%"/>
        <s v="49.91%"/>
        <s v="5.07%"/>
        <s v="5.14%"/>
        <s v="5.22%"/>
        <s v="5.23%"/>
        <s v="5.25%"/>
        <s v="5.33%"/>
        <s v="5.35%"/>
        <s v="5.39%"/>
        <s v="5.45%"/>
        <s v="5.55%"/>
        <s v="5.59%"/>
        <s v="5.67%"/>
        <s v="5.77%"/>
        <s v="5.82%"/>
        <s v="5.85%"/>
        <s v="5.88%"/>
        <s v="5.91%"/>
        <s v="50.05%"/>
        <s v="50.15%"/>
        <s v="50.31%"/>
        <s v="50.35%"/>
        <s v="50.39%"/>
        <s v="50.61%"/>
        <s v="50.68%"/>
        <s v="50.82%"/>
        <s v="51.23%"/>
        <s v="51.24%"/>
        <s v="51.25%"/>
        <s v="51.39%"/>
        <s v="51.47%"/>
        <s v="51.48%"/>
        <s v="51.78%"/>
        <s v="51.82%"/>
        <s v="51.91%"/>
        <s v="52.03%"/>
        <s v="52.11%"/>
        <s v="52.31%"/>
        <s v="52.38%"/>
        <s v="52.40%"/>
        <s v="52.61%"/>
        <s v="52.66%"/>
        <s v="52.70%"/>
        <s v="52.82%"/>
        <s v="52.89%"/>
        <s v="53.00%"/>
        <s v="53.10%"/>
        <s v="53.27%"/>
        <s v="53.30%"/>
        <s v="53.52%"/>
        <s v="53.57%"/>
        <s v="53.63%"/>
        <s v="53.73%"/>
        <s v="53.84%"/>
        <s v="53.87%"/>
        <s v="54.00%"/>
        <s v="54.02%"/>
        <s v="54.10%"/>
        <s v="54.25%"/>
        <s v="54.27%"/>
        <s v="54.69%"/>
        <s v="54.74%"/>
        <s v="54.79%"/>
        <s v="54.89%"/>
        <s v="55.10%"/>
        <s v="55.14%"/>
        <s v="55.17%"/>
        <s v="55.19%"/>
        <s v="55.48%"/>
        <s v="55.49%"/>
        <s v="55.60%"/>
        <s v="55.66%"/>
        <s v="55.83%"/>
        <s v="55.93%"/>
        <s v="55.97%"/>
        <s v="56.02%"/>
        <s v="56.09%"/>
        <s v="56.14%"/>
        <s v="56.38%"/>
        <s v="56.39%"/>
        <s v="56.55%"/>
        <s v="56.70%"/>
        <s v="56.79%"/>
        <s v="56.81%"/>
        <s v="57.10%"/>
        <s v="57.13%"/>
        <s v="57.29%"/>
        <s v="57.50%"/>
        <s v="57.74%"/>
        <s v="58.17%"/>
        <s v="58.18%"/>
        <s v="58.71%"/>
        <s v="58.79%"/>
        <s v="59.00%"/>
        <s v="59.04%"/>
        <s v="59.13%"/>
        <s v="59.29%"/>
        <s v="59.42%"/>
        <s v="59.99%"/>
        <s v="6.07%"/>
        <s v="6.15%"/>
        <s v="6.19%"/>
        <s v="6.32%"/>
        <s v="6.40%"/>
        <s v="6.47%"/>
        <s v="6.48%"/>
        <s v="6.52%"/>
        <s v="6.55%"/>
        <s v="6.59%"/>
        <s v="6.65%"/>
        <s v="6.68%"/>
        <s v="6.71%"/>
        <s v="6.74%"/>
        <s v="6.78%"/>
        <s v="6.80%"/>
        <s v="6.82%"/>
        <s v="6.84%"/>
        <s v="6.86%"/>
        <s v="6.92%"/>
        <s v="6.93%"/>
        <s v="60.01%"/>
        <s v="60.30%"/>
        <s v="61.13%"/>
        <s v="61.14%"/>
        <s v="61.20%"/>
        <s v="61.35%"/>
        <s v="61.70%"/>
        <s v="61.87%"/>
        <s v="61.90%"/>
        <s v="62.72%"/>
        <s v="62.89%"/>
        <s v="63.01%"/>
        <s v="63.06%"/>
        <s v="63.70%"/>
        <s v="63.87%"/>
        <s v="64.32%"/>
        <s v="64.44%"/>
        <s v="64.55%"/>
        <s v="64.61%"/>
        <s v="64.78%"/>
        <s v="64.99%"/>
        <s v="65.02%"/>
        <s v="65.36%"/>
        <s v="65.62%"/>
        <s v="65.76%"/>
        <s v="65.78%"/>
        <s v="65.83%"/>
        <s v="65.84%"/>
        <s v="65.89%"/>
        <s v="66.33%"/>
        <s v="66.37%"/>
        <s v="66.52%"/>
        <s v="66.71%"/>
        <s v="67.26%"/>
        <s v="67.37%"/>
        <s v="67.83%"/>
        <s v="67.84%"/>
        <s v="68.21%"/>
        <s v="68.74%"/>
        <s v="68.96%"/>
        <s v="69.26%"/>
        <s v="69.70%"/>
        <s v="69.72%"/>
        <s v="69.85%"/>
        <s v="7.00%"/>
        <s v="7.10%"/>
        <s v="7.14%"/>
        <s v="7.25%"/>
        <s v="7.29%"/>
        <s v="7.30%"/>
        <s v="7.40%"/>
        <s v="7.61%"/>
        <s v="7.64%"/>
        <s v="7.66%"/>
        <s v="7.70%"/>
        <s v="7.72%"/>
        <s v="7.73%"/>
        <s v="7.77%"/>
        <s v="7.81%"/>
        <s v="7.83%"/>
        <s v="7.85%"/>
        <s v="7.86%"/>
        <s v="7.89%"/>
        <s v="7.94%"/>
        <s v="7.96%"/>
        <s v="71.21%"/>
        <s v="71.75%"/>
        <s v="71.98%"/>
        <s v="72.09%"/>
        <s v="72.16%"/>
        <s v="72.25%"/>
        <s v="72.63%"/>
        <s v="72.68%"/>
        <s v="73.10%"/>
        <s v="73.23%"/>
        <s v="73.28%"/>
        <s v="73.34%"/>
        <s v="73.72%"/>
        <s v="73.85%"/>
        <s v="73.87%"/>
        <s v="74.09%"/>
        <s v="74.29%"/>
        <s v="74.43%"/>
        <s v="74.44%"/>
        <s v="74.68%"/>
        <s v="74.75%"/>
        <s v="74.87%"/>
        <s v="74.93%"/>
        <s v="75.07%"/>
        <s v="75.13%"/>
        <s v="75.17%"/>
        <s v="75.18%"/>
        <s v="75.51%"/>
        <s v="75.57%"/>
        <s v="754.44%"/>
        <s v="77.33%"/>
        <s v="77.51%"/>
        <s v="78.36%"/>
        <s v="78.95%"/>
        <s v="8.17%"/>
        <s v="8.24%"/>
        <s v="8.27%"/>
        <s v="8.30%"/>
        <s v="8.31%"/>
        <s v="8.37%"/>
        <s v="8.39%"/>
        <s v="8.40%"/>
        <s v="8.48%"/>
        <s v="8.50%"/>
        <s v="8.53%"/>
        <s v="8.55%"/>
        <s v="8.60%"/>
        <s v="8.71%"/>
        <s v="8.72%"/>
        <s v="8.74%"/>
        <s v="8.78%"/>
        <s v="8.80%"/>
        <s v="8.88%"/>
        <s v="8.91%"/>
        <s v="8.92%"/>
        <s v="8.93%"/>
        <s v="8.96%"/>
        <s v="8.99%"/>
        <s v="80.28%"/>
        <s v="81.83%"/>
        <s v="82.30%"/>
        <s v="82.52%"/>
        <s v="82.79%"/>
        <s v="83.13%"/>
        <s v="83.57%"/>
        <s v="85.10%"/>
        <s v="85.50%"/>
        <s v="86.79%"/>
        <s v="89.03%"/>
        <s v="89.12%"/>
        <s v="9.08%"/>
        <s v="9.09%"/>
        <s v="9.20%"/>
        <s v="9.25%"/>
        <s v="9.29%"/>
        <s v="9.32%"/>
        <s v="9.37%"/>
        <s v="9.40%"/>
        <s v="9.46%"/>
        <s v="9.47%"/>
        <s v="9.57%"/>
        <s v="9.59%"/>
        <s v="9.69%"/>
        <s v="9.74%"/>
        <s v="9.76%"/>
        <s v="9.77%"/>
        <s v="9.88%"/>
        <s v="9.93%"/>
        <s v="9.95%"/>
        <s v="9.96%"/>
        <s v="9.97%"/>
        <s v="9.98%"/>
        <s v="90.21%"/>
        <s v="91.06%"/>
        <s v="92.02%"/>
        <s v="92.11%"/>
        <s v="92.48%"/>
        <s v="93.55%"/>
        <s v="94.28%"/>
        <s v="94.67%"/>
        <s v="94.88%"/>
        <s v="95.32%"/>
        <s v="96.63%"/>
        <s v="97.40%"/>
        <s v="97.81%"/>
        <s v="98.00%"/>
        <s v="99.70%"/>
      </sharedItems>
    </cacheField>
    <cacheField name="CTR" numFmtId="0">
      <sharedItems containsBlank="1" count="108">
        <s v="#DIV/0!"/>
        <s v="0.04%"/>
        <s v="0.06%"/>
        <s v="0.08%"/>
        <s v="0.09%"/>
        <s v="0.10%"/>
        <s v="0.11%"/>
        <s v="0.12%"/>
        <s v="0.13%"/>
        <s v="0.14%"/>
        <s v="0.15%"/>
        <s v="0.16%"/>
        <s v="0.17%"/>
        <s v="0.18%"/>
        <s v="0.19%"/>
        <s v="0.20%"/>
        <s v="0.21%"/>
        <s v="0.22%"/>
        <s v="0.23%"/>
        <s v="0.24%"/>
        <s v="0.25%"/>
        <s v="0.26%"/>
        <s v="0.27%"/>
        <s v="0.28%"/>
        <s v="0.29%"/>
        <s v="0.30%"/>
        <s v="0.31%"/>
        <s v="0.32%"/>
        <s v="0.33%"/>
        <s v="0.34%"/>
        <s v="0.35%"/>
        <s v="0.36%"/>
        <s v="0.37%"/>
        <s v="0.38%"/>
        <s v="0.39%"/>
        <s v="0.40%"/>
        <s v="0.41%"/>
        <s v="0.42%"/>
        <s v="0.43%"/>
        <s v="0.44%"/>
        <s v="0.45%"/>
        <s v="0.46%"/>
        <s v="0.47%"/>
        <s v="0.48%"/>
        <s v="0.49%"/>
        <s v="0.50%"/>
        <s v="0.51%"/>
        <s v="0.52%"/>
        <s v="0.53%"/>
        <s v="0.54%"/>
        <s v="0.55%"/>
        <s v="0.56%"/>
        <s v="0.57%"/>
        <s v="0.58%"/>
        <s v="0.59%"/>
        <s v="0.60%"/>
        <s v="0.61%"/>
        <s v="0.62%"/>
        <s v="0.63%"/>
        <s v="0.64%"/>
        <s v="0.65%"/>
        <s v="0.66%"/>
        <s v="0.67%"/>
        <s v="0.68%"/>
        <s v="0.69%"/>
        <s v="0.70%"/>
        <s v="0.71%"/>
        <s v="0.72%"/>
        <s v="0.73%"/>
        <s v="0.74%"/>
        <s v="0.75%"/>
        <s v="0.76%"/>
        <s v="0.77%"/>
        <s v="0.78%"/>
        <s v="0.79%"/>
        <s v="0.80%"/>
        <s v="0.81%"/>
        <s v="0.82%"/>
        <s v="0.83%"/>
        <s v="0.84%"/>
        <s v="0.85%"/>
        <s v="0.86%"/>
        <s v="0.87%"/>
        <s v="0.88%"/>
        <s v="0.89%"/>
        <s v="0.90%"/>
        <s v="0.91%"/>
        <s v="0.93%"/>
        <s v="0.94%"/>
        <s v="0.96%"/>
        <s v="0.97%"/>
        <s v="0.98%"/>
        <s v="0.99%"/>
        <s v="1.00%"/>
        <s v="1.01%"/>
        <s v="1.05%"/>
        <s v="1.06%"/>
        <s v="1.07%"/>
        <s v="1.10%"/>
        <s v="1.14%"/>
        <s v="1.17%"/>
        <s v="1.21%"/>
        <s v="1.32%"/>
        <s v="1.33%"/>
        <s v="1.49%"/>
        <s v="3.57%"/>
        <s v="43.68%"/>
        <m/>
      </sharedItems>
    </cacheField>
    <cacheField name="Bestellungen" numFmtId="0">
      <sharedItems containsBlank="1" containsMixedTypes="1" containsNumber="1" containsInteger="1" minValue="0" maxValue="5407" count="556">
        <n v="0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1"/>
        <n v="112"/>
        <n v="114"/>
        <n v="115"/>
        <n v="116"/>
        <n v="117"/>
        <n v="118"/>
        <n v="119"/>
        <n v="120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3"/>
        <n v="144"/>
        <n v="146"/>
        <n v="148"/>
        <n v="149"/>
        <n v="150"/>
        <n v="152"/>
        <n v="153"/>
        <n v="154"/>
        <n v="155"/>
        <n v="156"/>
        <n v="157"/>
        <n v="158"/>
        <n v="159"/>
        <n v="160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81"/>
        <n v="182"/>
        <n v="183"/>
        <n v="185"/>
        <n v="186"/>
        <n v="189"/>
        <n v="190"/>
        <n v="191"/>
        <n v="192"/>
        <n v="193"/>
        <n v="194"/>
        <n v="195"/>
        <n v="196"/>
        <n v="197"/>
        <n v="199"/>
        <n v="200"/>
        <n v="201"/>
        <n v="202"/>
        <n v="203"/>
        <n v="204"/>
        <n v="205"/>
        <n v="206"/>
        <n v="207"/>
        <n v="208"/>
        <n v="210"/>
        <n v="213"/>
        <n v="214"/>
        <n v="216"/>
        <n v="218"/>
        <n v="219"/>
        <n v="220"/>
        <n v="222"/>
        <n v="224"/>
        <n v="225"/>
        <n v="226"/>
        <n v="227"/>
        <n v="229"/>
        <n v="230"/>
        <n v="231"/>
        <n v="232"/>
        <n v="233"/>
        <n v="234"/>
        <n v="237"/>
        <n v="238"/>
        <n v="239"/>
        <n v="240"/>
        <n v="241"/>
        <n v="242"/>
        <n v="246"/>
        <n v="247"/>
        <n v="249"/>
        <n v="252"/>
        <n v="253"/>
        <n v="254"/>
        <n v="255"/>
        <n v="256"/>
        <n v="257"/>
        <n v="259"/>
        <n v="260"/>
        <n v="263"/>
        <n v="264"/>
        <n v="265"/>
        <n v="267"/>
        <n v="269"/>
        <n v="270"/>
        <n v="272"/>
        <n v="273"/>
        <n v="274"/>
        <n v="275"/>
        <n v="276"/>
        <n v="278"/>
        <n v="280"/>
        <n v="281"/>
        <n v="283"/>
        <n v="287"/>
        <n v="288"/>
        <n v="289"/>
        <n v="290"/>
        <n v="293"/>
        <n v="294"/>
        <n v="296"/>
        <n v="297"/>
        <n v="302"/>
        <n v="303"/>
        <n v="305"/>
        <n v="306"/>
        <n v="308"/>
        <n v="310"/>
        <n v="316"/>
        <n v="318"/>
        <n v="319"/>
        <n v="322"/>
        <n v="323"/>
        <n v="324"/>
        <n v="327"/>
        <n v="330"/>
        <n v="331"/>
        <n v="333"/>
        <n v="334"/>
        <n v="336"/>
        <n v="338"/>
        <n v="341"/>
        <n v="345"/>
        <n v="346"/>
        <n v="347"/>
        <n v="354"/>
        <n v="361"/>
        <n v="364"/>
        <n v="366"/>
        <n v="370"/>
        <n v="372"/>
        <n v="374"/>
        <n v="375"/>
        <n v="376"/>
        <n v="377"/>
        <n v="378"/>
        <n v="379"/>
        <n v="381"/>
        <n v="382"/>
        <n v="383"/>
        <n v="384"/>
        <n v="386"/>
        <n v="388"/>
        <n v="389"/>
        <n v="391"/>
        <n v="392"/>
        <n v="398"/>
        <n v="399"/>
        <n v="402"/>
        <n v="403"/>
        <n v="406"/>
        <n v="408"/>
        <n v="409"/>
        <n v="410"/>
        <n v="412"/>
        <n v="415"/>
        <n v="418"/>
        <n v="420"/>
        <n v="421"/>
        <n v="423"/>
        <n v="424"/>
        <n v="426"/>
        <n v="427"/>
        <n v="437"/>
        <n v="438"/>
        <n v="440"/>
        <n v="441"/>
        <n v="448"/>
        <n v="449"/>
        <n v="451"/>
        <n v="453"/>
        <n v="454"/>
        <n v="456"/>
        <n v="458"/>
        <n v="461"/>
        <n v="465"/>
        <n v="468"/>
        <n v="469"/>
        <n v="470"/>
        <n v="471"/>
        <n v="476"/>
        <n v="479"/>
        <n v="480"/>
        <n v="484"/>
        <n v="487"/>
        <n v="490"/>
        <n v="497"/>
        <n v="498"/>
        <n v="500"/>
        <n v="502"/>
        <n v="505"/>
        <n v="506"/>
        <n v="509"/>
        <n v="511"/>
        <n v="519"/>
        <n v="523"/>
        <n v="528"/>
        <n v="544"/>
        <n v="550"/>
        <n v="564"/>
        <n v="565"/>
        <n v="571"/>
        <n v="575"/>
        <n v="576"/>
        <n v="578"/>
        <n v="582"/>
        <n v="583"/>
        <n v="586"/>
        <n v="590"/>
        <n v="591"/>
        <n v="594"/>
        <n v="595"/>
        <n v="596"/>
        <n v="603"/>
        <n v="604"/>
        <n v="610"/>
        <n v="626"/>
        <n v="628"/>
        <n v="629"/>
        <n v="633"/>
        <n v="638"/>
        <n v="641"/>
        <n v="642"/>
        <n v="645"/>
        <n v="647"/>
        <n v="648"/>
        <n v="654"/>
        <n v="655"/>
        <n v="656"/>
        <n v="666"/>
        <n v="672"/>
        <n v="678"/>
        <n v="687"/>
        <n v="692"/>
        <n v="709"/>
        <n v="715"/>
        <n v="718"/>
        <n v="740"/>
        <n v="746"/>
        <n v="749"/>
        <n v="751"/>
        <n v="755"/>
        <n v="758"/>
        <n v="760"/>
        <n v="769"/>
        <n v="779"/>
        <n v="784"/>
        <n v="786"/>
        <n v="798"/>
        <n v="799"/>
        <n v="803"/>
        <n v="811"/>
        <n v="814"/>
        <n v="840"/>
        <n v="841"/>
        <n v="844"/>
        <n v="848"/>
        <n v="849"/>
        <n v="851"/>
        <n v="865"/>
        <n v="882"/>
        <n v="888"/>
        <n v="892"/>
        <n v="893"/>
        <n v="899"/>
        <n v="922"/>
        <n v="929"/>
        <n v="934"/>
        <n v="943"/>
        <n v="963"/>
        <n v="964"/>
        <n v="968"/>
        <n v="973"/>
        <n v="978"/>
        <n v="980"/>
        <n v="985"/>
        <n v="995"/>
        <n v="1003"/>
        <n v="1008"/>
        <n v="1042"/>
        <n v="1044"/>
        <n v="1047"/>
        <n v="1057"/>
        <n v="1060"/>
        <n v="1061"/>
        <n v="1062"/>
        <n v="1063"/>
        <n v="1064"/>
        <n v="1065"/>
        <n v="1076"/>
        <n v="1084"/>
        <n v="1091"/>
        <n v="1093"/>
        <n v="1098"/>
        <n v="1121"/>
        <n v="1124"/>
        <n v="1126"/>
        <n v="1137"/>
        <n v="1141"/>
        <n v="1143"/>
        <n v="1153"/>
        <n v="1170"/>
        <n v="1175"/>
        <n v="1176"/>
        <n v="1177"/>
        <n v="1190"/>
        <n v="1203"/>
        <n v="1206"/>
        <n v="1215"/>
        <n v="1222"/>
        <n v="1240"/>
        <n v="1245"/>
        <n v="1253"/>
        <n v="1263"/>
        <n v="1264"/>
        <n v="1265"/>
        <n v="1287"/>
        <n v="1300"/>
        <n v="1340"/>
        <n v="1341"/>
        <n v="1356"/>
        <n v="1367"/>
        <n v="1369"/>
        <n v="1371"/>
        <n v="1379"/>
        <n v="1382"/>
        <n v="1391"/>
        <n v="1455"/>
        <n v="1463"/>
        <n v="1467"/>
        <n v="1468"/>
        <n v="1500"/>
        <n v="1505"/>
        <n v="1507"/>
        <n v="1508"/>
        <n v="1522"/>
        <n v="1531"/>
        <n v="1533"/>
        <n v="1537"/>
        <n v="1589"/>
        <n v="1592"/>
        <n v="1619"/>
        <n v="1626"/>
        <n v="1629"/>
        <n v="1686"/>
        <n v="1688"/>
        <n v="1697"/>
        <n v="1701"/>
        <n v="1714"/>
        <n v="1716"/>
        <n v="1753"/>
        <n v="1754"/>
        <n v="1757"/>
        <n v="1758"/>
        <n v="1775"/>
        <n v="1781"/>
        <n v="1786"/>
        <n v="1794"/>
        <n v="1821"/>
        <n v="1834"/>
        <n v="1858"/>
        <n v="1904"/>
        <n v="1927"/>
        <n v="1955"/>
        <n v="1994"/>
        <n v="2005"/>
        <n v="2062"/>
        <n v="2092"/>
        <n v="2114"/>
        <n v="2117"/>
        <n v="2130"/>
        <n v="2140"/>
        <n v="2161"/>
        <n v="2233"/>
        <n v="2274"/>
        <n v="2421"/>
        <n v="2451"/>
        <n v="2458"/>
        <n v="2508"/>
        <n v="2608"/>
        <n v="2682"/>
        <n v="2740"/>
        <n v="2878"/>
        <n v="2954"/>
        <n v="2971"/>
        <n v="3022"/>
        <n v="3097"/>
        <n v="3161"/>
        <n v="3491"/>
        <n v="3535"/>
        <n v="3679"/>
        <n v="3698"/>
        <n v="3783"/>
        <n v="3807"/>
        <n v="3962"/>
        <n v="4102"/>
        <n v="4176"/>
        <n v="4185"/>
        <n v="4347"/>
        <n v="4593"/>
        <n v="4612"/>
        <n v="5407"/>
        <s v="1,097"/>
        <s v="1,287"/>
        <s v="116"/>
        <s v="253"/>
        <m/>
      </sharedItems>
    </cacheField>
    <cacheField name="Klicks" numFmtId="0">
      <sharedItems containsBlank="1" containsMixedTypes="1" containsNumber="1" containsInteger="1" minValue="0" maxValue="111508" count="1273">
        <n v="0"/>
        <n v="1"/>
        <n v="2"/>
        <n v="4"/>
        <n v="5"/>
        <n v="8"/>
        <n v="10"/>
        <n v="11"/>
        <n v="12"/>
        <n v="13"/>
        <n v="17"/>
        <n v="18"/>
        <n v="19"/>
        <n v="20"/>
        <n v="23"/>
        <n v="26"/>
        <n v="28"/>
        <n v="33"/>
        <n v="36"/>
        <n v="38"/>
        <n v="40"/>
        <n v="41"/>
        <n v="43"/>
        <n v="44"/>
        <n v="45"/>
        <n v="47"/>
        <n v="48"/>
        <n v="51"/>
        <n v="55"/>
        <n v="57"/>
        <n v="58"/>
        <n v="60"/>
        <n v="61"/>
        <n v="68"/>
        <n v="71"/>
        <n v="72"/>
        <n v="73"/>
        <n v="74"/>
        <n v="75"/>
        <n v="77"/>
        <n v="83"/>
        <n v="84"/>
        <n v="86"/>
        <n v="87"/>
        <n v="89"/>
        <n v="90"/>
        <n v="91"/>
        <n v="92"/>
        <n v="94"/>
        <n v="95"/>
        <n v="96"/>
        <n v="98"/>
        <n v="100"/>
        <n v="105"/>
        <n v="106"/>
        <n v="107"/>
        <n v="108"/>
        <n v="109"/>
        <n v="113"/>
        <n v="114"/>
        <n v="118"/>
        <n v="122"/>
        <n v="123"/>
        <n v="124"/>
        <n v="127"/>
        <n v="129"/>
        <n v="133"/>
        <n v="134"/>
        <n v="135"/>
        <n v="136"/>
        <n v="139"/>
        <n v="140"/>
        <n v="141"/>
        <n v="143"/>
        <n v="146"/>
        <n v="149"/>
        <n v="150"/>
        <n v="154"/>
        <n v="158"/>
        <n v="159"/>
        <n v="161"/>
        <n v="165"/>
        <n v="167"/>
        <n v="170"/>
        <n v="174"/>
        <n v="177"/>
        <n v="178"/>
        <n v="181"/>
        <n v="184"/>
        <n v="185"/>
        <n v="186"/>
        <n v="187"/>
        <n v="196"/>
        <n v="197"/>
        <n v="198"/>
        <n v="200"/>
        <n v="202"/>
        <n v="203"/>
        <n v="205"/>
        <n v="209"/>
        <n v="213"/>
        <n v="215"/>
        <n v="228"/>
        <n v="229"/>
        <n v="230"/>
        <n v="233"/>
        <n v="238"/>
        <n v="239"/>
        <n v="241"/>
        <n v="242"/>
        <n v="243"/>
        <n v="246"/>
        <n v="247"/>
        <n v="250"/>
        <n v="254"/>
        <n v="255"/>
        <n v="257"/>
        <n v="258"/>
        <n v="259"/>
        <n v="261"/>
        <n v="264"/>
        <n v="267"/>
        <n v="268"/>
        <n v="269"/>
        <n v="272"/>
        <n v="274"/>
        <n v="276"/>
        <n v="278"/>
        <n v="280"/>
        <n v="281"/>
        <n v="285"/>
        <n v="286"/>
        <n v="287"/>
        <n v="288"/>
        <n v="291"/>
        <n v="299"/>
        <n v="301"/>
        <n v="303"/>
        <n v="307"/>
        <n v="308"/>
        <n v="310"/>
        <n v="311"/>
        <n v="316"/>
        <n v="317"/>
        <n v="321"/>
        <n v="324"/>
        <n v="325"/>
        <n v="327"/>
        <n v="328"/>
        <n v="331"/>
        <n v="332"/>
        <n v="335"/>
        <n v="336"/>
        <n v="337"/>
        <n v="339"/>
        <n v="340"/>
        <n v="342"/>
        <n v="344"/>
        <n v="345"/>
        <n v="347"/>
        <n v="349"/>
        <n v="356"/>
        <n v="357"/>
        <n v="361"/>
        <n v="365"/>
        <n v="366"/>
        <n v="367"/>
        <n v="369"/>
        <n v="370"/>
        <n v="374"/>
        <n v="376"/>
        <n v="379"/>
        <n v="381"/>
        <n v="383"/>
        <n v="385"/>
        <n v="387"/>
        <n v="388"/>
        <n v="391"/>
        <n v="392"/>
        <n v="397"/>
        <n v="398"/>
        <n v="401"/>
        <n v="406"/>
        <n v="407"/>
        <n v="408"/>
        <n v="411"/>
        <n v="415"/>
        <n v="416"/>
        <n v="423"/>
        <n v="431"/>
        <n v="437"/>
        <n v="438"/>
        <n v="439"/>
        <n v="445"/>
        <n v="446"/>
        <n v="455"/>
        <n v="461"/>
        <n v="467"/>
        <n v="469"/>
        <n v="470"/>
        <n v="471"/>
        <n v="472"/>
        <n v="475"/>
        <n v="479"/>
        <n v="481"/>
        <n v="484"/>
        <n v="485"/>
        <n v="488"/>
        <n v="496"/>
        <n v="497"/>
        <n v="498"/>
        <n v="502"/>
        <n v="506"/>
        <n v="509"/>
        <n v="514"/>
        <n v="515"/>
        <n v="522"/>
        <n v="523"/>
        <n v="529"/>
        <n v="530"/>
        <n v="531"/>
        <n v="532"/>
        <n v="536"/>
        <n v="538"/>
        <n v="543"/>
        <n v="544"/>
        <n v="546"/>
        <n v="549"/>
        <n v="552"/>
        <n v="554"/>
        <n v="556"/>
        <n v="557"/>
        <n v="561"/>
        <n v="569"/>
        <n v="570"/>
        <n v="574"/>
        <n v="576"/>
        <n v="578"/>
        <n v="583"/>
        <n v="590"/>
        <n v="591"/>
        <n v="595"/>
        <n v="598"/>
        <n v="601"/>
        <n v="608"/>
        <n v="613"/>
        <n v="616"/>
        <n v="622"/>
        <n v="631"/>
        <n v="634"/>
        <n v="635"/>
        <n v="646"/>
        <n v="651"/>
        <n v="652"/>
        <n v="664"/>
        <n v="670"/>
        <n v="679"/>
        <n v="684"/>
        <n v="687"/>
        <n v="691"/>
        <n v="703"/>
        <n v="704"/>
        <n v="705"/>
        <n v="711"/>
        <n v="713"/>
        <n v="716"/>
        <n v="718"/>
        <n v="720"/>
        <n v="723"/>
        <n v="727"/>
        <n v="728"/>
        <n v="729"/>
        <n v="732"/>
        <n v="734"/>
        <n v="735"/>
        <n v="736"/>
        <n v="738"/>
        <n v="742"/>
        <n v="745"/>
        <n v="750"/>
        <n v="753"/>
        <n v="757"/>
        <n v="762"/>
        <n v="763"/>
        <n v="769"/>
        <n v="771"/>
        <n v="776"/>
        <n v="781"/>
        <n v="788"/>
        <n v="790"/>
        <n v="791"/>
        <n v="796"/>
        <n v="797"/>
        <n v="798"/>
        <n v="805"/>
        <n v="814"/>
        <n v="815"/>
        <n v="819"/>
        <n v="822"/>
        <n v="825"/>
        <n v="828"/>
        <n v="829"/>
        <n v="839"/>
        <n v="840"/>
        <n v="844"/>
        <n v="847"/>
        <n v="853"/>
        <n v="855"/>
        <n v="856"/>
        <n v="858"/>
        <n v="861"/>
        <n v="862"/>
        <n v="868"/>
        <n v="870"/>
        <n v="872"/>
        <n v="877"/>
        <n v="878"/>
        <n v="879"/>
        <n v="881"/>
        <n v="882"/>
        <n v="887"/>
        <n v="895"/>
        <n v="897"/>
        <n v="898"/>
        <n v="907"/>
        <n v="908"/>
        <n v="915"/>
        <n v="920"/>
        <n v="921"/>
        <n v="922"/>
        <n v="923"/>
        <n v="924"/>
        <n v="925"/>
        <n v="930"/>
        <n v="934"/>
        <n v="939"/>
        <n v="942"/>
        <n v="952"/>
        <n v="957"/>
        <n v="959"/>
        <n v="960"/>
        <n v="963"/>
        <n v="967"/>
        <n v="969"/>
        <n v="970"/>
        <n v="972"/>
        <n v="981"/>
        <n v="985"/>
        <n v="986"/>
        <n v="988"/>
        <n v="996"/>
        <n v="1002"/>
        <n v="1014"/>
        <n v="1021"/>
        <n v="1023"/>
        <n v="1028"/>
        <n v="1033"/>
        <n v="1034"/>
        <n v="1036"/>
        <n v="1040"/>
        <n v="1047"/>
        <n v="1049"/>
        <n v="1050"/>
        <n v="1051"/>
        <n v="1057"/>
        <n v="1059"/>
        <n v="1064"/>
        <n v="1065"/>
        <n v="1066"/>
        <n v="1068"/>
        <n v="1073"/>
        <n v="1078"/>
        <n v="1079"/>
        <n v="1086"/>
        <n v="1096"/>
        <n v="1099"/>
        <n v="1101"/>
        <n v="1104"/>
        <n v="1105"/>
        <n v="1107"/>
        <n v="1110"/>
        <n v="1111"/>
        <n v="1114"/>
        <n v="1115"/>
        <n v="1118"/>
        <n v="1128"/>
        <n v="1139"/>
        <n v="1141"/>
        <n v="1142"/>
        <n v="1144"/>
        <n v="1145"/>
        <n v="1146"/>
        <n v="1153"/>
        <n v="1155"/>
        <n v="1157"/>
        <n v="1164"/>
        <n v="1165"/>
        <n v="1172"/>
        <n v="1186"/>
        <n v="1192"/>
        <n v="1198"/>
        <n v="1202"/>
        <n v="1205"/>
        <n v="1210"/>
        <n v="1211"/>
        <n v="1213"/>
        <n v="1217"/>
        <n v="1220"/>
        <n v="1221"/>
        <n v="1228"/>
        <n v="1234"/>
        <n v="1247"/>
        <n v="1253"/>
        <n v="1256"/>
        <n v="1257"/>
        <n v="1258"/>
        <n v="1273"/>
        <n v="1276"/>
        <n v="1282"/>
        <n v="1297"/>
        <n v="1303"/>
        <n v="1306"/>
        <n v="1307"/>
        <n v="1309"/>
        <n v="1320"/>
        <n v="1324"/>
        <n v="1327"/>
        <n v="1329"/>
        <n v="1331"/>
        <n v="1336"/>
        <n v="1340"/>
        <n v="1350"/>
        <n v="1352"/>
        <n v="1353"/>
        <n v="1365"/>
        <n v="1371"/>
        <n v="1374"/>
        <n v="1375"/>
        <n v="1386"/>
        <n v="1387"/>
        <n v="1388"/>
        <n v="1393"/>
        <n v="1396"/>
        <n v="1402"/>
        <n v="1404"/>
        <n v="1405"/>
        <n v="1406"/>
        <n v="1410"/>
        <n v="1419"/>
        <n v="1420"/>
        <n v="1429"/>
        <n v="1432"/>
        <n v="1435"/>
        <n v="1436"/>
        <n v="1441"/>
        <n v="1442"/>
        <n v="1453"/>
        <n v="1454"/>
        <n v="1455"/>
        <n v="1460"/>
        <n v="1462"/>
        <n v="1465"/>
        <n v="1469"/>
        <n v="1471"/>
        <n v="1472"/>
        <n v="1475"/>
        <n v="1487"/>
        <n v="1493"/>
        <n v="1497"/>
        <n v="1498"/>
        <n v="1530"/>
        <n v="1537"/>
        <n v="1541"/>
        <n v="1544"/>
        <n v="1545"/>
        <n v="1551"/>
        <n v="1560"/>
        <n v="1563"/>
        <n v="1566"/>
        <n v="1568"/>
        <n v="1571"/>
        <n v="1572"/>
        <n v="1579"/>
        <n v="1583"/>
        <n v="1584"/>
        <n v="1585"/>
        <n v="1586"/>
        <n v="1591"/>
        <n v="1596"/>
        <n v="1603"/>
        <n v="1604"/>
        <n v="1608"/>
        <n v="1610"/>
        <n v="1613"/>
        <n v="1623"/>
        <n v="1624"/>
        <n v="1636"/>
        <n v="1637"/>
        <n v="1640"/>
        <n v="1645"/>
        <n v="1647"/>
        <n v="1650"/>
        <n v="1658"/>
        <n v="1662"/>
        <n v="1668"/>
        <n v="1683"/>
        <n v="1687"/>
        <n v="1692"/>
        <n v="1693"/>
        <n v="1694"/>
        <n v="1695"/>
        <n v="1696"/>
        <n v="1697"/>
        <n v="1707"/>
        <n v="1708"/>
        <n v="1721"/>
        <n v="1722"/>
        <n v="1725"/>
        <n v="1728"/>
        <n v="1730"/>
        <n v="1737"/>
        <n v="1750"/>
        <n v="1761"/>
        <n v="1763"/>
        <n v="1773"/>
        <n v="1782"/>
        <n v="1788"/>
        <n v="1792"/>
        <n v="1795"/>
        <n v="1799"/>
        <n v="1803"/>
        <n v="1804"/>
        <n v="1808"/>
        <n v="1812"/>
        <n v="1821"/>
        <n v="1824"/>
        <n v="1829"/>
        <n v="1831"/>
        <n v="1843"/>
        <n v="1849"/>
        <n v="1851"/>
        <n v="1856"/>
        <n v="1858"/>
        <n v="1864"/>
        <n v="1865"/>
        <n v="1868"/>
        <n v="1870"/>
        <n v="1878"/>
        <n v="1901"/>
        <n v="1902"/>
        <n v="1907"/>
        <n v="1913"/>
        <n v="1916"/>
        <n v="1923"/>
        <n v="1928"/>
        <n v="1930"/>
        <n v="1936"/>
        <n v="1949"/>
        <n v="1950"/>
        <n v="1953"/>
        <n v="1956"/>
        <n v="1960"/>
        <n v="1976"/>
        <n v="1977"/>
        <n v="1990"/>
        <n v="1991"/>
        <n v="1997"/>
        <n v="2013"/>
        <n v="2027"/>
        <n v="2034"/>
        <n v="2037"/>
        <n v="2055"/>
        <n v="2057"/>
        <n v="2058"/>
        <n v="2067"/>
        <n v="2071"/>
        <n v="2097"/>
        <n v="2103"/>
        <n v="2114"/>
        <n v="2127"/>
        <n v="2140"/>
        <n v="2147"/>
        <n v="2150"/>
        <n v="2151"/>
        <n v="2152"/>
        <n v="2154"/>
        <n v="2157"/>
        <n v="2160"/>
        <n v="2169"/>
        <n v="2172"/>
        <n v="2174"/>
        <n v="2175"/>
        <n v="2178"/>
        <n v="2185"/>
        <n v="2187"/>
        <n v="2192"/>
        <n v="2197"/>
        <n v="2198"/>
        <n v="2203"/>
        <n v="2214"/>
        <n v="2216"/>
        <n v="2224"/>
        <n v="2238"/>
        <n v="2243"/>
        <n v="2250"/>
        <n v="2260"/>
        <n v="2267"/>
        <n v="2270"/>
        <n v="2280"/>
        <n v="2287"/>
        <n v="2295"/>
        <n v="2299"/>
        <n v="2306"/>
        <n v="2314"/>
        <n v="2320"/>
        <n v="2330"/>
        <n v="2335"/>
        <n v="2363"/>
        <n v="2370"/>
        <n v="2376"/>
        <n v="2381"/>
        <n v="2391"/>
        <n v="2392"/>
        <n v="2412"/>
        <n v="2415"/>
        <n v="2427"/>
        <n v="2429"/>
        <n v="2436"/>
        <n v="2446"/>
        <n v="2447"/>
        <n v="2453"/>
        <n v="2454"/>
        <n v="2458"/>
        <n v="2461"/>
        <n v="2462"/>
        <n v="2476"/>
        <n v="2478"/>
        <n v="2498"/>
        <n v="2502"/>
        <n v="2521"/>
        <n v="2523"/>
        <n v="2535"/>
        <n v="2536"/>
        <n v="2540"/>
        <n v="2571"/>
        <n v="2577"/>
        <n v="2586"/>
        <n v="2587"/>
        <n v="2592"/>
        <n v="2593"/>
        <n v="2594"/>
        <n v="2600"/>
        <n v="2601"/>
        <n v="2603"/>
        <n v="2612"/>
        <n v="2613"/>
        <n v="2615"/>
        <n v="2625"/>
        <n v="2627"/>
        <n v="2640"/>
        <n v="2650"/>
        <n v="2651"/>
        <n v="2660"/>
        <n v="2669"/>
        <n v="2671"/>
        <n v="2682"/>
        <n v="2686"/>
        <n v="2688"/>
        <n v="2692"/>
        <n v="2707"/>
        <n v="2732"/>
        <n v="2743"/>
        <n v="2746"/>
        <n v="2764"/>
        <n v="2773"/>
        <n v="2784"/>
        <n v="2791"/>
        <n v="2797"/>
        <n v="2810"/>
        <n v="2815"/>
        <n v="2825"/>
        <n v="2833"/>
        <n v="2839"/>
        <n v="2845"/>
        <n v="2848"/>
        <n v="2871"/>
        <n v="2873"/>
        <n v="2891"/>
        <n v="2909"/>
        <n v="2924"/>
        <n v="2934"/>
        <n v="2936"/>
        <n v="2964"/>
        <n v="2968"/>
        <n v="2973"/>
        <n v="3001"/>
        <n v="3020"/>
        <n v="3036"/>
        <n v="3044"/>
        <n v="3054"/>
        <n v="3062"/>
        <n v="3065"/>
        <n v="3082"/>
        <n v="3103"/>
        <n v="3150"/>
        <n v="3155"/>
        <n v="3156"/>
        <n v="3162"/>
        <n v="3164"/>
        <n v="3169"/>
        <n v="3176"/>
        <n v="3187"/>
        <n v="3206"/>
        <n v="3217"/>
        <n v="3230"/>
        <n v="3232"/>
        <n v="3240"/>
        <n v="3242"/>
        <n v="3244"/>
        <n v="3248"/>
        <n v="3249"/>
        <n v="3263"/>
        <n v="3277"/>
        <n v="3299"/>
        <n v="3309"/>
        <n v="3313"/>
        <n v="3315"/>
        <n v="3329"/>
        <n v="3344"/>
        <n v="3378"/>
        <n v="3391"/>
        <n v="3418"/>
        <n v="3432"/>
        <n v="3449"/>
        <n v="3461"/>
        <n v="3473"/>
        <n v="3482"/>
        <n v="3490"/>
        <n v="3492"/>
        <n v="3511"/>
        <n v="3525"/>
        <n v="3530"/>
        <n v="3533"/>
        <n v="3540"/>
        <n v="3557"/>
        <n v="3579"/>
        <n v="3582"/>
        <n v="3600"/>
        <n v="3605"/>
        <n v="3606"/>
        <n v="3610"/>
        <n v="3629"/>
        <n v="3638"/>
        <n v="3643"/>
        <n v="3667"/>
        <n v="3678"/>
        <n v="3696"/>
        <n v="3705"/>
        <n v="3708"/>
        <n v="3710"/>
        <n v="3719"/>
        <n v="3732"/>
        <n v="3741"/>
        <n v="3749"/>
        <n v="3759"/>
        <n v="3767"/>
        <n v="3776"/>
        <n v="3777"/>
        <n v="3783"/>
        <n v="3786"/>
        <n v="3791"/>
        <n v="3795"/>
        <n v="3826"/>
        <n v="3854"/>
        <n v="3859"/>
        <n v="3903"/>
        <n v="3921"/>
        <n v="3945"/>
        <n v="3969"/>
        <n v="3986"/>
        <n v="3987"/>
        <n v="3994"/>
        <n v="3999"/>
        <n v="4030"/>
        <n v="4036"/>
        <n v="4046"/>
        <n v="4078"/>
        <n v="4082"/>
        <n v="4083"/>
        <n v="4092"/>
        <n v="4103"/>
        <n v="4106"/>
        <n v="4107"/>
        <n v="4119"/>
        <n v="4128"/>
        <n v="4140"/>
        <n v="4144"/>
        <n v="4175"/>
        <n v="4177"/>
        <n v="4199"/>
        <n v="4214"/>
        <n v="4244"/>
        <n v="4249"/>
        <n v="4252"/>
        <n v="4258"/>
        <n v="4262"/>
        <n v="4280"/>
        <n v="4299"/>
        <n v="4330"/>
        <n v="4334"/>
        <n v="4354"/>
        <n v="4362"/>
        <n v="4381"/>
        <n v="4389"/>
        <n v="4394"/>
        <n v="4403"/>
        <n v="4409"/>
        <n v="4413"/>
        <n v="4455"/>
        <n v="4512"/>
        <n v="4521"/>
        <n v="4541"/>
        <n v="4551"/>
        <n v="4552"/>
        <n v="4570"/>
        <n v="4574"/>
        <n v="4576"/>
        <n v="4588"/>
        <n v="4589"/>
        <n v="4596"/>
        <n v="4605"/>
        <n v="4618"/>
        <n v="4622"/>
        <n v="4682"/>
        <n v="4712"/>
        <n v="4713"/>
        <n v="4726"/>
        <n v="4728"/>
        <n v="4735"/>
        <n v="4740"/>
        <n v="4745"/>
        <n v="4788"/>
        <n v="4792"/>
        <n v="4810"/>
        <n v="4830"/>
        <n v="4860"/>
        <n v="4892"/>
        <n v="4893"/>
        <n v="4942"/>
        <n v="4959"/>
        <n v="4968"/>
        <n v="4970"/>
        <n v="4983"/>
        <n v="4984"/>
        <n v="4987"/>
        <n v="5017"/>
        <n v="5028"/>
        <n v="5071"/>
        <n v="5074"/>
        <n v="5086"/>
        <n v="5106"/>
        <n v="5158"/>
        <n v="5162"/>
        <n v="5172"/>
        <n v="5199"/>
        <n v="5212"/>
        <n v="5222"/>
        <n v="5228"/>
        <n v="5230"/>
        <n v="5235"/>
        <n v="5240"/>
        <n v="5265"/>
        <n v="5266"/>
        <n v="5287"/>
        <n v="5297"/>
        <n v="5330"/>
        <n v="5337"/>
        <n v="5340"/>
        <n v="5348"/>
        <n v="5379"/>
        <n v="5386"/>
        <n v="5402"/>
        <n v="5448"/>
        <n v="5456"/>
        <n v="5497"/>
        <n v="5503"/>
        <n v="5519"/>
        <n v="5530"/>
        <n v="5546"/>
        <n v="5569"/>
        <n v="5612"/>
        <n v="5630"/>
        <n v="5634"/>
        <n v="5636"/>
        <n v="5637"/>
        <n v="5663"/>
        <n v="5667"/>
        <n v="5682"/>
        <n v="5703"/>
        <n v="5741"/>
        <n v="5775"/>
        <n v="5791"/>
        <n v="5797"/>
        <n v="5816"/>
        <n v="5852"/>
        <n v="5874"/>
        <n v="5883"/>
        <n v="5901"/>
        <n v="5945"/>
        <n v="5975"/>
        <n v="5983"/>
        <n v="6010"/>
        <n v="6013"/>
        <n v="6046"/>
        <n v="6050"/>
        <n v="6053"/>
        <n v="6064"/>
        <n v="6084"/>
        <n v="6088"/>
        <n v="6144"/>
        <n v="6153"/>
        <n v="6255"/>
        <n v="6298"/>
        <n v="6305"/>
        <n v="6314"/>
        <n v="6325"/>
        <n v="6330"/>
        <n v="6340"/>
        <n v="6344"/>
        <n v="6345"/>
        <n v="6349"/>
        <n v="6369"/>
        <n v="6465"/>
        <n v="6477"/>
        <n v="6494"/>
        <n v="6507"/>
        <n v="6514"/>
        <n v="6520"/>
        <n v="6529"/>
        <n v="6538"/>
        <n v="6558"/>
        <n v="6562"/>
        <n v="6567"/>
        <n v="6584"/>
        <n v="6591"/>
        <n v="6678"/>
        <n v="6720"/>
        <n v="6759"/>
        <n v="6770"/>
        <n v="6803"/>
        <n v="6834"/>
        <n v="6863"/>
        <n v="6868"/>
        <n v="6872"/>
        <n v="6903"/>
        <n v="6915"/>
        <n v="6958"/>
        <n v="6959"/>
        <n v="6969"/>
        <n v="7020"/>
        <n v="7044"/>
        <n v="7062"/>
        <n v="7063"/>
        <n v="7095"/>
        <n v="7169"/>
        <n v="7174"/>
        <n v="7188"/>
        <n v="7213"/>
        <n v="7259"/>
        <n v="7279"/>
        <n v="7287"/>
        <n v="7290"/>
        <n v="7323"/>
        <n v="7326"/>
        <n v="7328"/>
        <n v="7332"/>
        <n v="7340"/>
        <n v="7343"/>
        <n v="7345"/>
        <n v="7389"/>
        <n v="7446"/>
        <n v="7464"/>
        <n v="7472"/>
        <n v="7482"/>
        <n v="7486"/>
        <n v="7512"/>
        <n v="7561"/>
        <n v="7622"/>
        <n v="7649"/>
        <n v="7694"/>
        <n v="7698"/>
        <n v="7767"/>
        <n v="7774"/>
        <n v="7777"/>
        <n v="7854"/>
        <n v="7889"/>
        <n v="7892"/>
        <n v="8010"/>
        <n v="8016"/>
        <n v="8138"/>
        <n v="8159"/>
        <n v="8214"/>
        <n v="8218"/>
        <n v="8222"/>
        <n v="8242"/>
        <n v="8244"/>
        <n v="8247"/>
        <n v="8285"/>
        <n v="8286"/>
        <n v="8289"/>
        <n v="8329"/>
        <n v="8344"/>
        <n v="8364"/>
        <n v="8423"/>
        <n v="8442"/>
        <n v="8456"/>
        <n v="8491"/>
        <n v="8493"/>
        <n v="8500"/>
        <n v="8522"/>
        <n v="8545"/>
        <n v="8627"/>
        <n v="8680"/>
        <n v="8736"/>
        <n v="8776"/>
        <n v="8834"/>
        <n v="8874"/>
        <n v="8875"/>
        <n v="8936"/>
        <n v="8965"/>
        <n v="9118"/>
        <n v="9126"/>
        <n v="9132"/>
        <n v="9169"/>
        <n v="9180"/>
        <n v="9237"/>
        <n v="9289"/>
        <n v="9402"/>
        <n v="9424"/>
        <n v="9447"/>
        <n v="9448"/>
        <n v="9458"/>
        <n v="9469"/>
        <n v="9473"/>
        <n v="9521"/>
        <n v="9537"/>
        <n v="9540"/>
        <n v="9616"/>
        <n v="9622"/>
        <n v="9638"/>
        <n v="9691"/>
        <n v="9699"/>
        <n v="9733"/>
        <n v="9774"/>
        <n v="9910"/>
        <n v="9935"/>
        <n v="10008"/>
        <n v="10040"/>
        <n v="10054"/>
        <n v="10097"/>
        <n v="10116"/>
        <n v="10133"/>
        <n v="10138"/>
        <n v="10153"/>
        <n v="10164"/>
        <n v="10191"/>
        <n v="10253"/>
        <n v="10259"/>
        <n v="10262"/>
        <n v="10297"/>
        <n v="10531"/>
        <n v="10538"/>
        <n v="10578"/>
        <n v="10619"/>
        <n v="10701"/>
        <n v="10704"/>
        <n v="10737"/>
        <n v="10882"/>
        <n v="10900"/>
        <n v="10907"/>
        <n v="10911"/>
        <n v="10915"/>
        <n v="10993"/>
        <n v="10997"/>
        <n v="11004"/>
        <n v="11045"/>
        <n v="11132"/>
        <n v="11166"/>
        <n v="11239"/>
        <n v="11243"/>
        <n v="11249"/>
        <n v="11290"/>
        <n v="11292"/>
        <n v="11297"/>
        <n v="11461"/>
        <n v="11573"/>
        <n v="11578"/>
        <n v="11608"/>
        <n v="11640"/>
        <n v="11684"/>
        <n v="11777"/>
        <n v="11800"/>
        <n v="11812"/>
        <n v="11832"/>
        <n v="11838"/>
        <n v="11960"/>
        <n v="12183"/>
        <n v="12185"/>
        <n v="12237"/>
        <n v="12376"/>
        <n v="12401"/>
        <n v="12467"/>
        <n v="12509"/>
        <n v="12551"/>
        <n v="12663"/>
        <n v="12738"/>
        <n v="12813"/>
        <n v="12842"/>
        <n v="12868"/>
        <n v="12883"/>
        <n v="12946"/>
        <n v="12967"/>
        <n v="12969"/>
        <n v="13013"/>
        <n v="13121"/>
        <n v="13150"/>
        <n v="13167"/>
        <n v="13299"/>
        <n v="13310"/>
        <n v="13350"/>
        <n v="13363"/>
        <n v="13377"/>
        <n v="13378"/>
        <n v="13394"/>
        <n v="13463"/>
        <n v="13466"/>
        <n v="13495"/>
        <n v="13586"/>
        <n v="13849"/>
        <n v="13872"/>
        <n v="13946"/>
        <n v="13959"/>
        <n v="14002"/>
        <n v="14063"/>
        <n v="14132"/>
        <n v="14262"/>
        <n v="14265"/>
        <n v="14330"/>
        <n v="14407"/>
        <n v="14436"/>
        <n v="14564"/>
        <n v="14665"/>
        <n v="14736"/>
        <n v="14748"/>
        <n v="14768"/>
        <n v="14865"/>
        <n v="14904"/>
        <n v="15355"/>
        <n v="15460"/>
        <n v="15488"/>
        <n v="15759"/>
        <n v="15775"/>
        <n v="15818"/>
        <n v="15838"/>
        <n v="15923"/>
        <n v="15929"/>
        <n v="16104"/>
        <n v="16204"/>
        <n v="16278"/>
        <n v="16438"/>
        <n v="16640"/>
        <n v="17023"/>
        <n v="17168"/>
        <n v="17217"/>
        <n v="17256"/>
        <n v="17396"/>
        <n v="17503"/>
        <n v="17631"/>
        <n v="17649"/>
        <n v="17713"/>
        <n v="17912"/>
        <n v="17971"/>
        <n v="18550"/>
        <n v="18768"/>
        <n v="19204"/>
        <n v="19213"/>
        <n v="19409"/>
        <n v="19602"/>
        <n v="19853"/>
        <n v="20018"/>
        <n v="20097"/>
        <n v="20288"/>
        <n v="20308"/>
        <n v="20678"/>
        <n v="20858"/>
        <n v="20907"/>
        <n v="21776"/>
        <n v="21797"/>
        <n v="22434"/>
        <n v="22846"/>
        <n v="22997"/>
        <n v="23883"/>
        <n v="23893"/>
        <n v="25068"/>
        <n v="25144"/>
        <n v="25190"/>
        <n v="25366"/>
        <n v="26551"/>
        <n v="26575"/>
        <n v="26580"/>
        <n v="26766"/>
        <n v="26926"/>
        <n v="27181"/>
        <n v="29234"/>
        <n v="30055"/>
        <n v="30463"/>
        <n v="31779"/>
        <n v="31902"/>
        <n v="31982"/>
        <n v="32277"/>
        <n v="32365"/>
        <n v="32491"/>
        <n v="33213"/>
        <n v="34088"/>
        <n v="34923"/>
        <n v="34964"/>
        <n v="36224"/>
        <n v="36270"/>
        <n v="36563"/>
        <n v="36632"/>
        <n v="37585"/>
        <n v="37616"/>
        <n v="40196"/>
        <n v="40616"/>
        <n v="41197"/>
        <n v="41455"/>
        <n v="41614"/>
        <n v="41729"/>
        <n v="42081"/>
        <n v="43730"/>
        <n v="44053"/>
        <n v="45543"/>
        <n v="45669"/>
        <n v="47345"/>
        <n v="49236"/>
        <n v="56061"/>
        <n v="58934"/>
        <n v="62521"/>
        <n v="68325"/>
        <n v="68557"/>
        <n v="70016"/>
        <n v="73802"/>
        <n v="77334"/>
        <n v="86676"/>
        <n v="88215"/>
        <n v="91066"/>
        <n v="100887"/>
        <n v="101765"/>
        <n v="101843"/>
        <n v="102675"/>
        <n v="111508"/>
        <s v="1,760"/>
        <s v="1,887"/>
        <s v="114"/>
        <s v="14,531"/>
        <s v="1573"/>
        <s v="17,072"/>
        <s v="2,690"/>
        <s v="3250"/>
        <s v="4,384"/>
        <s v="6,029"/>
        <s v="87"/>
        <m/>
      </sharedItems>
    </cacheField>
    <cacheField name="CPC" numFmtId="0">
      <sharedItems containsBlank="1" containsMixedTypes="1" containsNumber="1" minValue="0" maxValue="0.64634431455898" count="176">
        <n v="0"/>
        <n v="0.0613095238095238"/>
        <n v="0.216915887850467"/>
        <n v="0.238239795918367"/>
        <n v="0.287800829875519"/>
        <n v="0.64634431455898"/>
        <s v="-   €"/>
        <s v="#DIV/0!"/>
        <s v="$ 0.08"/>
        <s v="$ 0.10"/>
        <s v="$ 0.12"/>
        <s v="$ 0.14"/>
        <s v="$ 0.15"/>
        <s v="$ 0.19"/>
        <s v="$ 0.25"/>
        <s v="$ 0.26"/>
        <s v="$ 0.27"/>
        <s v="$ 0.29"/>
        <s v="$ 0.30"/>
        <s v="$ 0.32"/>
        <s v="$ 0.33"/>
        <s v="$ 0.34"/>
        <s v="$ 0.45"/>
        <s v="$ 0.46"/>
        <s v="£ 0.08"/>
        <s v="£ 0.09"/>
        <s v="£ 0.10"/>
        <s v="£ 0.11"/>
        <s v="£ 0.12"/>
        <s v="£ 0.13"/>
        <s v="£ 0.14"/>
        <s v="£ 0.17"/>
        <s v="£ 0.18"/>
        <s v="£ 0.19"/>
        <s v="£ 0.20"/>
        <s v="£ 0.21"/>
        <s v="£ 0.24"/>
        <s v="£ 0.25"/>
        <s v="£ 0.26"/>
        <s v="£ 0.27"/>
        <s v="£ 0.32"/>
        <s v="£ 0.34"/>
        <s v="£ 0.38"/>
        <s v="£ 0.39"/>
        <s v="£ 0.43"/>
        <s v="£ 0.44"/>
        <s v="£ 0.45"/>
        <s v="£ 0.48"/>
        <s v="£ 0.70"/>
        <s v="0.02 €"/>
        <s v="0.03 €"/>
        <s v="0.04 €"/>
        <s v="0.05 €"/>
        <s v="0.06 €"/>
        <s v="0.07 €"/>
        <s v="0.08 €"/>
        <s v="0.09 €"/>
        <s v="0.10 €"/>
        <s v="0.11 €"/>
        <s v="0.12 €"/>
        <s v="0.13 €"/>
        <s v="0.14 €"/>
        <s v="0.15 €"/>
        <s v="0.16 €"/>
        <s v="0.17 €"/>
        <s v="0.18 €"/>
        <s v="0.19 €"/>
        <s v="0.20 €"/>
        <s v="0.21 €"/>
        <s v="0.22 €"/>
        <s v="0.23 €"/>
        <s v="0.24 €"/>
        <s v="0.25 €"/>
        <s v="0.26 €"/>
        <s v="0.27 €"/>
        <s v="0.28 €"/>
        <s v="0.29 €"/>
        <s v="0.30 €"/>
        <s v="0.31 €"/>
        <s v="0.32 €"/>
        <s v="0.33 €"/>
        <s v="0.34 €"/>
        <s v="0.35 €"/>
        <s v="0.36 €"/>
        <s v="0.37 €"/>
        <s v="0.38 €"/>
        <s v="0.39 €"/>
        <s v="0.40 €"/>
        <s v="0.41 €"/>
        <s v="0.42 €"/>
        <s v="0.43 €"/>
        <s v="0.44 €"/>
        <s v="0.45 €"/>
        <s v="0.46 €"/>
        <s v="0.47 €"/>
        <s v="0.48 €"/>
        <s v="0.49 €"/>
        <s v="0.50 €"/>
        <s v="0.51 €"/>
        <s v="0.52 €"/>
        <s v="0.53 €"/>
        <s v="0.54 €"/>
        <s v="0.55 €"/>
        <s v="0.56 €"/>
        <s v="0.57 €"/>
        <s v="0.58 €"/>
        <s v="0.59 €"/>
        <s v="0.60 €"/>
        <s v="0.61 €"/>
        <s v="0.62 €"/>
        <s v="0.63 €"/>
        <s v="0.64 €"/>
        <s v="0.65 €"/>
        <s v="0.66 €"/>
        <s v="0.67 €"/>
        <s v="0.68 €"/>
        <s v="0.69 €"/>
        <s v="0.70 €"/>
        <s v="0.71 €"/>
        <s v="0.72 €"/>
        <s v="0.73 €"/>
        <s v="0.74 €"/>
        <s v="0.75 €"/>
        <s v="0.76 €"/>
        <s v="0.77 €"/>
        <s v="0.78 €"/>
        <s v="0.79 €"/>
        <s v="0.80 €"/>
        <s v="0.81 €"/>
        <s v="0.82 €"/>
        <s v="0.83 €"/>
        <s v="0.84 €"/>
        <s v="0.85 €"/>
        <s v="0.86 €"/>
        <s v="0.87 €"/>
        <s v="0.88 €"/>
        <s v="0.89 €"/>
        <s v="0.90 €"/>
        <s v="0.91 €"/>
        <s v="0.92 €"/>
        <s v="0.93 €"/>
        <s v="0.94 €"/>
        <s v="0.95 €"/>
        <s v="0.97 €"/>
        <s v="0.98 €"/>
        <s v="1.00 €"/>
        <s v="1.02 €"/>
        <s v="1.03 €"/>
        <s v="1.04 €"/>
        <s v="1.06 €"/>
        <s v="1.07 €"/>
        <s v="1.08 €"/>
        <s v="1.09 €"/>
        <s v="1.10 €"/>
        <s v="1.11 €"/>
        <s v="1.13 €"/>
        <s v="1.15 €"/>
        <s v="1.16 €"/>
        <s v="1.18 €"/>
        <s v="1.19 €"/>
        <s v="1.21 €"/>
        <s v="1.22 €"/>
        <s v="1.23 €"/>
        <s v="1.25 €"/>
        <s v="1.26 €"/>
        <s v="1.29 €"/>
        <s v="1.31 €"/>
        <s v="1.32 €"/>
        <s v="1.33 €"/>
        <s v="1.37 €"/>
        <s v="1.41 €"/>
        <s v="1.54 €"/>
        <s v="1.55 €"/>
        <s v="1.59 €"/>
        <s v="1.60 €"/>
        <m/>
      </sharedItems>
    </cacheField>
    <cacheField name="Impressionen" numFmtId="0">
      <sharedItems containsBlank="1" containsMixedTypes="1" containsNumber="1" minValue="0" maxValue="23748360" count="1401">
        <n v="0"/>
        <n v="655"/>
        <n v="1213.35"/>
        <n v="1361"/>
        <n v="1491"/>
        <n v="1849"/>
        <n v="2056"/>
        <n v="2258"/>
        <n v="2448"/>
        <n v="3455"/>
        <n v="3522"/>
        <n v="4043"/>
        <n v="5422"/>
        <n v="5619"/>
        <n v="5993"/>
        <n v="6361"/>
        <n v="6917"/>
        <n v="8077"/>
        <n v="8176"/>
        <n v="8317"/>
        <n v="9112"/>
        <n v="9627"/>
        <n v="10102"/>
        <n v="10313"/>
        <n v="10577"/>
        <n v="10734"/>
        <n v="11152"/>
        <n v="11502"/>
        <n v="11701"/>
        <n v="12234"/>
        <n v="13212"/>
        <n v="13676"/>
        <n v="13685"/>
        <n v="14567"/>
        <n v="15332"/>
        <n v="16666"/>
        <n v="16909"/>
        <n v="17200"/>
        <n v="17452"/>
        <n v="17501"/>
        <n v="17937"/>
        <n v="19917"/>
        <n v="20121"/>
        <n v="20315"/>
        <n v="20331"/>
        <n v="21185"/>
        <n v="21279"/>
        <n v="21285"/>
        <n v="21360"/>
        <n v="21753"/>
        <n v="22157"/>
        <n v="22186"/>
        <n v="22285"/>
        <n v="22388"/>
        <n v="23154"/>
        <n v="23413"/>
        <n v="24903"/>
        <n v="26452"/>
        <n v="26723"/>
        <n v="26935"/>
        <n v="27250"/>
        <n v="27288"/>
        <n v="27807"/>
        <n v="28014"/>
        <n v="28146"/>
        <n v="28779"/>
        <n v="28889"/>
        <n v="29158"/>
        <n v="29370"/>
        <n v="29505"/>
        <n v="29962"/>
        <n v="30099"/>
        <n v="30262"/>
        <n v="30854"/>
        <n v="31126"/>
        <n v="31469"/>
        <n v="33044"/>
        <n v="33200"/>
        <n v="33447"/>
        <n v="34244"/>
        <n v="34511"/>
        <n v="35598"/>
        <n v="36412"/>
        <n v="37276"/>
        <n v="37277"/>
        <n v="38462"/>
        <n v="38524"/>
        <n v="39058"/>
        <n v="39977"/>
        <n v="40057"/>
        <n v="40349"/>
        <n v="40529"/>
        <n v="40996"/>
        <n v="41012"/>
        <n v="41365"/>
        <n v="43193"/>
        <n v="43539"/>
        <n v="43611"/>
        <n v="43974"/>
        <n v="44377"/>
        <n v="44517"/>
        <n v="45137"/>
        <n v="46138"/>
        <n v="46182"/>
        <n v="47003"/>
        <n v="47460"/>
        <n v="47985"/>
        <n v="48128"/>
        <n v="48475"/>
        <n v="49053"/>
        <n v="50505"/>
        <n v="50755"/>
        <n v="50948"/>
        <n v="51210"/>
        <n v="51482"/>
        <n v="51892"/>
        <n v="51996"/>
        <n v="52172"/>
        <n v="55291"/>
        <n v="55716"/>
        <n v="55902"/>
        <n v="56443"/>
        <n v="57263"/>
        <n v="58728"/>
        <n v="58957"/>
        <n v="59739"/>
        <n v="60520"/>
        <n v="60983"/>
        <n v="61024"/>
        <n v="62356"/>
        <n v="62440"/>
        <n v="63182"/>
        <n v="63595"/>
        <n v="64272"/>
        <n v="64401"/>
        <n v="64528"/>
        <n v="64610"/>
        <n v="64715"/>
        <n v="65333"/>
        <n v="65502"/>
        <n v="65954"/>
        <n v="67042"/>
        <n v="67288"/>
        <n v="67698"/>
        <n v="68063"/>
        <n v="68335"/>
        <n v="68489"/>
        <n v="68507"/>
        <n v="68903"/>
        <n v="69560"/>
        <n v="69614"/>
        <n v="69726"/>
        <n v="70002"/>
        <n v="71095"/>
        <n v="71223"/>
        <n v="72467"/>
        <n v="72488"/>
        <n v="72604"/>
        <n v="72652"/>
        <n v="73824"/>
        <n v="77591"/>
        <n v="78686"/>
        <n v="79445"/>
        <n v="80428"/>
        <n v="81881"/>
        <n v="82707"/>
        <n v="83013"/>
        <n v="83527"/>
        <n v="84150"/>
        <n v="85002"/>
        <n v="85633"/>
        <n v="87760"/>
        <n v="89280"/>
        <n v="89405"/>
        <n v="90167"/>
        <n v="91185"/>
        <n v="91382"/>
        <n v="91593"/>
        <n v="91983"/>
        <n v="92052"/>
        <n v="92561"/>
        <n v="93012"/>
        <n v="93119"/>
        <n v="93412"/>
        <n v="93973"/>
        <n v="93985"/>
        <n v="94197"/>
        <n v="94486"/>
        <n v="94507"/>
        <n v="94565"/>
        <n v="95149"/>
        <n v="95749"/>
        <n v="95872"/>
        <n v="95976"/>
        <n v="96006"/>
        <n v="97185"/>
        <n v="97696"/>
        <n v="98419"/>
        <n v="99029"/>
        <n v="99311"/>
        <n v="99864"/>
        <n v="100621"/>
        <n v="101302"/>
        <n v="101421"/>
        <n v="101660"/>
        <n v="102908"/>
        <n v="103412"/>
        <n v="103595"/>
        <n v="103794"/>
        <n v="104457"/>
        <n v="105557"/>
        <n v="105681"/>
        <n v="105773"/>
        <n v="106154"/>
        <n v="106583"/>
        <n v="107323"/>
        <n v="108152"/>
        <n v="109361"/>
        <n v="109484"/>
        <n v="109630"/>
        <n v="110037"/>
        <n v="110652"/>
        <n v="112581"/>
        <n v="113473"/>
        <n v="113874"/>
        <n v="114008"/>
        <n v="115471"/>
        <n v="115631"/>
        <n v="116464"/>
        <n v="117168"/>
        <n v="118129"/>
        <n v="119915"/>
        <n v="120313"/>
        <n v="120349"/>
        <n v="122081"/>
        <n v="122139"/>
        <n v="122172"/>
        <n v="122446"/>
        <n v="122844"/>
        <n v="122853"/>
        <n v="123590"/>
        <n v="123930"/>
        <n v="124662"/>
        <n v="125732"/>
        <n v="125908"/>
        <n v="126314"/>
        <n v="128035"/>
        <n v="128193"/>
        <n v="128920"/>
        <n v="129085"/>
        <n v="129117"/>
        <n v="129870"/>
        <n v="130003"/>
        <n v="131180"/>
        <n v="132463"/>
        <n v="133397"/>
        <n v="134207"/>
        <n v="134676"/>
        <n v="134851"/>
        <n v="135426"/>
        <n v="136206"/>
        <n v="137286"/>
        <n v="137930"/>
        <n v="138292"/>
        <n v="138714"/>
        <n v="139400"/>
        <n v="139439"/>
        <n v="139473"/>
        <n v="139567"/>
        <n v="140496"/>
        <n v="140938"/>
        <n v="142237"/>
        <n v="143656"/>
        <n v="144105"/>
        <n v="145304"/>
        <n v="147159"/>
        <n v="148351"/>
        <n v="149045"/>
        <n v="150401"/>
        <n v="151742"/>
        <n v="151994"/>
        <n v="152435"/>
        <n v="153934"/>
        <n v="154414"/>
        <n v="154531"/>
        <n v="154948"/>
        <n v="155559"/>
        <n v="155708"/>
        <n v="155940"/>
        <n v="157030"/>
        <n v="157100"/>
        <n v="157219"/>
        <n v="160163"/>
        <n v="162190"/>
        <n v="162402"/>
        <n v="162877"/>
        <n v="163231"/>
        <n v="163487"/>
        <n v="164076"/>
        <n v="164520"/>
        <n v="165667"/>
        <n v="166257"/>
        <n v="166878"/>
        <n v="167199"/>
        <n v="168978"/>
        <n v="169370"/>
        <n v="169696"/>
        <n v="170024"/>
        <n v="170940"/>
        <n v="171083"/>
        <n v="171908"/>
        <n v="172577"/>
        <n v="173389"/>
        <n v="173487"/>
        <n v="173637"/>
        <n v="173745"/>
        <n v="174675"/>
        <n v="175664"/>
        <n v="177145"/>
        <n v="177221"/>
        <n v="180775"/>
        <n v="181299"/>
        <n v="182156"/>
        <n v="182521"/>
        <n v="182719"/>
        <n v="183049"/>
        <n v="183326"/>
        <n v="185695"/>
        <n v="185959"/>
        <n v="186207"/>
        <n v="186345"/>
        <n v="186376"/>
        <n v="186470"/>
        <n v="186690"/>
        <n v="187173"/>
        <n v="187198"/>
        <n v="187222"/>
        <n v="188877"/>
        <n v="189789"/>
        <n v="190006"/>
        <n v="190442"/>
        <n v="190579"/>
        <n v="190841"/>
        <n v="191575"/>
        <n v="193253"/>
        <n v="195139"/>
        <n v="196392"/>
        <n v="196877"/>
        <n v="199318"/>
        <n v="199629"/>
        <n v="202897"/>
        <n v="202914"/>
        <n v="203524"/>
        <n v="205124"/>
        <n v="206927"/>
        <n v="207121"/>
        <n v="208187"/>
        <n v="208641"/>
        <n v="208752"/>
        <n v="209658"/>
        <n v="210119"/>
        <n v="210276"/>
        <n v="211525"/>
        <n v="211949"/>
        <n v="214742"/>
        <n v="215235"/>
        <n v="215398"/>
        <n v="217003"/>
        <n v="218687"/>
        <n v="218981"/>
        <n v="218990"/>
        <n v="219033"/>
        <n v="219484"/>
        <n v="219960"/>
        <n v="220775"/>
        <n v="222038"/>
        <n v="222654"/>
        <n v="222793"/>
        <n v="223417"/>
        <n v="224409"/>
        <n v="225007"/>
        <n v="227401"/>
        <n v="227473"/>
        <n v="227500"/>
        <n v="227845"/>
        <n v="228637"/>
        <n v="231797"/>
        <n v="235181"/>
        <n v="235316"/>
        <n v="235355"/>
        <n v="235406"/>
        <n v="235410"/>
        <n v="235741"/>
        <n v="238619"/>
        <n v="238784"/>
        <n v="240325"/>
        <n v="240412"/>
        <n v="241081"/>
        <n v="241420"/>
        <n v="243138"/>
        <n v="244286"/>
        <n v="244443"/>
        <n v="247242"/>
        <n v="247849"/>
        <n v="248172"/>
        <n v="248402"/>
        <n v="249544"/>
        <n v="250222"/>
        <n v="250590"/>
        <n v="252780"/>
        <n v="252887"/>
        <n v="253368"/>
        <n v="253406"/>
        <n v="257086"/>
        <n v="257639"/>
        <n v="258933"/>
        <n v="259067"/>
        <n v="262462"/>
        <n v="264010"/>
        <n v="264433"/>
        <n v="264955"/>
        <n v="265056"/>
        <n v="265422"/>
        <n v="267442"/>
        <n v="267777"/>
        <n v="269162"/>
        <n v="271429"/>
        <n v="271440"/>
        <n v="271754"/>
        <n v="272462"/>
        <n v="275599"/>
        <n v="276513"/>
        <n v="277128"/>
        <n v="278182"/>
        <n v="281611"/>
        <n v="281904"/>
        <n v="283210"/>
        <n v="283680"/>
        <n v="285386"/>
        <n v="286088"/>
        <n v="286564"/>
        <n v="287464"/>
        <n v="287883"/>
        <n v="289699"/>
        <n v="289802"/>
        <n v="290184"/>
        <n v="292524"/>
        <n v="292563"/>
        <n v="293244"/>
        <n v="293273"/>
        <n v="293473"/>
        <n v="293987"/>
        <n v="296897"/>
        <n v="297453"/>
        <n v="297612"/>
        <n v="297950"/>
        <n v="300218"/>
        <n v="301965"/>
        <n v="305730"/>
        <n v="305739"/>
        <n v="305847"/>
        <n v="307329"/>
        <n v="307723"/>
        <n v="307966"/>
        <n v="308410"/>
        <n v="308757"/>
        <n v="309258"/>
        <n v="309266"/>
        <n v="311226"/>
        <n v="311249"/>
        <n v="311317"/>
        <n v="313244"/>
        <n v="316006"/>
        <n v="318632"/>
        <n v="322456"/>
        <n v="322810"/>
        <n v="322880"/>
        <n v="323203"/>
        <n v="324255"/>
        <n v="324500"/>
        <n v="325478"/>
        <n v="326820"/>
        <n v="327266"/>
        <n v="328917"/>
        <n v="329992"/>
        <n v="330719"/>
        <n v="330877"/>
        <n v="330901"/>
        <n v="331197"/>
        <n v="332600"/>
        <n v="333559"/>
        <n v="333709"/>
        <n v="333721"/>
        <n v="335873"/>
        <n v="336025"/>
        <n v="336736"/>
        <n v="336773"/>
        <n v="337183"/>
        <n v="337617"/>
        <n v="337993"/>
        <n v="338148"/>
        <n v="339975"/>
        <n v="340964"/>
        <n v="341803"/>
        <n v="342247"/>
        <n v="342545"/>
        <n v="342927"/>
        <n v="343049"/>
        <n v="343354"/>
        <n v="345337"/>
        <n v="346278"/>
        <n v="346496"/>
        <n v="346655"/>
        <n v="348044"/>
        <n v="348809"/>
        <n v="350891"/>
        <n v="353254"/>
        <n v="353915"/>
        <n v="353968"/>
        <n v="359710"/>
        <n v="359722"/>
        <n v="359747"/>
        <n v="360462"/>
        <n v="361244"/>
        <n v="362445"/>
        <n v="362743"/>
        <n v="365478"/>
        <n v="365708"/>
        <n v="366359"/>
        <n v="366465"/>
        <n v="369693"/>
        <n v="369892"/>
        <n v="370416"/>
        <n v="372074"/>
        <n v="372417"/>
        <n v="374360"/>
        <n v="374668"/>
        <n v="375663"/>
        <n v="378237"/>
        <n v="378779"/>
        <n v="379269"/>
        <n v="380957"/>
        <n v="381198"/>
        <n v="382126"/>
        <n v="382853"/>
        <n v="383837"/>
        <n v="384545"/>
        <n v="386002"/>
        <n v="390160"/>
        <n v="390363"/>
        <n v="391556"/>
        <n v="392828"/>
        <n v="394397"/>
        <n v="396328"/>
        <n v="398571"/>
        <n v="399753"/>
        <n v="400884"/>
        <n v="401096"/>
        <n v="401471"/>
        <n v="404720"/>
        <n v="405873"/>
        <n v="405985"/>
        <n v="407718"/>
        <n v="410167"/>
        <n v="412401"/>
        <n v="412975"/>
        <n v="413168"/>
        <n v="413879"/>
        <n v="414292"/>
        <n v="415406"/>
        <n v="416071"/>
        <n v="420596"/>
        <n v="420794"/>
        <n v="422305"/>
        <n v="422536"/>
        <n v="422740"/>
        <n v="430418"/>
        <n v="431199"/>
        <n v="432611"/>
        <n v="433140"/>
        <n v="434129"/>
        <n v="434850"/>
        <n v="434868"/>
        <n v="435165"/>
        <n v="437036"/>
        <n v="437519"/>
        <n v="438041"/>
        <n v="438845"/>
        <n v="439760"/>
        <n v="440215"/>
        <n v="440504"/>
        <n v="441219"/>
        <n v="441959"/>
        <n v="443220"/>
        <n v="443537"/>
        <n v="445100"/>
        <n v="446275"/>
        <n v="448351"/>
        <n v="450254"/>
        <n v="450884"/>
        <n v="451007"/>
        <n v="451951"/>
        <n v="453724"/>
        <n v="454102"/>
        <n v="454747"/>
        <n v="454784"/>
        <n v="455199"/>
        <n v="456596"/>
        <n v="456605"/>
        <n v="456863"/>
        <n v="458025"/>
        <n v="458816"/>
        <n v="461544"/>
        <n v="462191"/>
        <n v="463941"/>
        <n v="465740"/>
        <n v="465829"/>
        <n v="467341"/>
        <n v="467695"/>
        <n v="467793"/>
        <n v="468823"/>
        <n v="470984"/>
        <n v="476165"/>
        <n v="477666"/>
        <n v="478213"/>
        <n v="481785"/>
        <n v="481892"/>
        <n v="482936"/>
        <n v="488690"/>
        <n v="488834"/>
        <n v="490557"/>
        <n v="491688"/>
        <n v="492702"/>
        <n v="492764"/>
        <n v="493454"/>
        <n v="494229"/>
        <n v="495488"/>
        <n v="495748"/>
        <n v="499329"/>
        <n v="502474"/>
        <n v="503001"/>
        <n v="503516"/>
        <n v="505830"/>
        <n v="506325"/>
        <n v="509965"/>
        <n v="509979"/>
        <n v="510508"/>
        <n v="510894"/>
        <n v="513304"/>
        <n v="513584"/>
        <n v="514345"/>
        <n v="518137"/>
        <n v="518872"/>
        <n v="520034"/>
        <n v="521173"/>
        <n v="521549"/>
        <n v="522269"/>
        <n v="528129"/>
        <n v="531982"/>
        <n v="534375"/>
        <n v="534978"/>
        <n v="535370"/>
        <n v="537193"/>
        <n v="538233"/>
        <n v="538915"/>
        <n v="538944"/>
        <n v="539180"/>
        <n v="542545"/>
        <n v="542682"/>
        <n v="544909"/>
        <n v="545368"/>
        <n v="545580"/>
        <n v="546241"/>
        <n v="550121"/>
        <n v="550496"/>
        <n v="553996"/>
        <n v="557852"/>
        <n v="558575"/>
        <n v="560829"/>
        <n v="563319"/>
        <n v="563447"/>
        <n v="567204"/>
        <n v="567601"/>
        <n v="567956"/>
        <n v="568935"/>
        <n v="569536"/>
        <n v="570615"/>
        <n v="571082"/>
        <n v="571632"/>
        <n v="574516"/>
        <n v="577551"/>
        <n v="578254"/>
        <n v="582189"/>
        <n v="584042"/>
        <n v="585507"/>
        <n v="587779"/>
        <n v="592074"/>
        <n v="593694"/>
        <n v="595740"/>
        <n v="596377"/>
        <n v="597189"/>
        <n v="598611"/>
        <n v="602216"/>
        <n v="603233"/>
        <n v="604645"/>
        <n v="606569"/>
        <n v="607177"/>
        <n v="607187"/>
        <n v="607899"/>
        <n v="609054"/>
        <n v="609509"/>
        <n v="615343"/>
        <n v="615594"/>
        <n v="617356"/>
        <n v="619016"/>
        <n v="619088"/>
        <n v="619363"/>
        <n v="620145"/>
        <n v="623409"/>
        <n v="624450"/>
        <n v="626346"/>
        <n v="627703"/>
        <n v="628060"/>
        <n v="628586"/>
        <n v="628874"/>
        <n v="630163"/>
        <n v="633370"/>
        <n v="634406"/>
        <n v="635539"/>
        <n v="637257"/>
        <n v="637389"/>
        <n v="638243"/>
        <n v="638400"/>
        <n v="647977"/>
        <n v="649207"/>
        <n v="652933"/>
        <n v="659469"/>
        <n v="661309"/>
        <n v="662657"/>
        <n v="663150"/>
        <n v="664062"/>
        <n v="664645"/>
        <n v="665170"/>
        <n v="665299"/>
        <n v="667329"/>
        <n v="667465"/>
        <n v="668134"/>
        <n v="668553"/>
        <n v="669374"/>
        <n v="671508"/>
        <n v="671527"/>
        <n v="671798"/>
        <n v="672895"/>
        <n v="675099"/>
        <n v="678944"/>
        <n v="680002"/>
        <n v="681345"/>
        <n v="682945"/>
        <n v="684410"/>
        <n v="685143"/>
        <n v="686183"/>
        <n v="686634"/>
        <n v="687062"/>
        <n v="689457"/>
        <n v="689731"/>
        <n v="690140"/>
        <n v="696120"/>
        <n v="697413"/>
        <n v="701191"/>
        <n v="702761"/>
        <n v="705234"/>
        <n v="706094"/>
        <n v="706440"/>
        <n v="710955"/>
        <n v="712608"/>
        <n v="713865"/>
        <n v="714063"/>
        <n v="714091"/>
        <n v="715775"/>
        <n v="720057"/>
        <n v="720091"/>
        <n v="720241"/>
        <n v="722463"/>
        <n v="722565"/>
        <n v="726534"/>
        <n v="731208"/>
        <n v="732936"/>
        <n v="734135"/>
        <n v="737177"/>
        <n v="737987"/>
        <n v="741147"/>
        <n v="744478"/>
        <n v="756051"/>
        <n v="758604"/>
        <n v="761294"/>
        <n v="762550"/>
        <n v="763137"/>
        <n v="763341"/>
        <n v="763918"/>
        <n v="765922"/>
        <n v="766548"/>
        <n v="768073"/>
        <n v="770500"/>
        <n v="772316"/>
        <n v="773383"/>
        <n v="774937"/>
        <n v="777929"/>
        <n v="778517"/>
        <n v="779792"/>
        <n v="780722"/>
        <n v="788396"/>
        <n v="789820"/>
        <n v="797432"/>
        <n v="798645"/>
        <n v="805158"/>
        <n v="807184"/>
        <n v="807550"/>
        <n v="809222"/>
        <n v="809316"/>
        <n v="809630"/>
        <n v="809725"/>
        <n v="813681"/>
        <n v="813728"/>
        <n v="817396"/>
        <n v="820657"/>
        <n v="823494"/>
        <n v="824662"/>
        <n v="825827"/>
        <n v="826556"/>
        <n v="834025"/>
        <n v="834764"/>
        <n v="835391"/>
        <n v="837717"/>
        <n v="842768"/>
        <n v="851786"/>
        <n v="853562"/>
        <n v="856221"/>
        <n v="856498"/>
        <n v="862062"/>
        <n v="866906"/>
        <n v="867009"/>
        <n v="870045"/>
        <n v="870572"/>
        <n v="872356"/>
        <n v="873248"/>
        <n v="877457"/>
        <n v="877964"/>
        <n v="878770"/>
        <n v="879228"/>
        <n v="881016"/>
        <n v="882605"/>
        <n v="884625"/>
        <n v="884904"/>
        <n v="889810"/>
        <n v="893791"/>
        <n v="895294"/>
        <n v="900057"/>
        <n v="901462"/>
        <n v="903614"/>
        <n v="906786"/>
        <n v="908456"/>
        <n v="910647"/>
        <n v="913335"/>
        <n v="914374"/>
        <n v="914537"/>
        <n v="915537"/>
        <n v="916277"/>
        <n v="917808"/>
        <n v="923175"/>
        <n v="923657"/>
        <n v="924781"/>
        <n v="925494"/>
        <n v="925731"/>
        <n v="927702"/>
        <n v="930227"/>
        <n v="930357"/>
        <n v="931970"/>
        <n v="933171"/>
        <n v="934744"/>
        <n v="939223"/>
        <n v="945657"/>
        <n v="949499"/>
        <n v="951129"/>
        <n v="952306"/>
        <n v="956150"/>
        <n v="957860"/>
        <n v="961321"/>
        <n v="961694"/>
        <n v="962288"/>
        <n v="963560"/>
        <n v="964933"/>
        <n v="967306"/>
        <n v="968209"/>
        <n v="972210"/>
        <n v="972450"/>
        <n v="972624"/>
        <n v="975749"/>
        <n v="975907"/>
        <n v="978249"/>
        <n v="978652"/>
        <n v="978899"/>
        <n v="990201"/>
        <n v="994186"/>
        <n v="995463"/>
        <n v="996875"/>
        <n v="997976"/>
        <n v="1000756"/>
        <n v="1003711"/>
        <n v="1004529"/>
        <n v="1006568"/>
        <n v="1007074"/>
        <n v="1010951"/>
        <n v="1017920"/>
        <n v="1019727"/>
        <n v="1022258"/>
        <n v="1024222"/>
        <n v="1028568"/>
        <n v="1029696"/>
        <n v="1031878"/>
        <n v="1032865"/>
        <n v="1033485"/>
        <n v="1035790"/>
        <n v="1037130"/>
        <n v="1044506"/>
        <n v="1044849"/>
        <n v="1050411"/>
        <n v="1053479"/>
        <n v="1054068"/>
        <n v="1055594"/>
        <n v="1055687"/>
        <n v="1056057"/>
        <n v="1057858"/>
        <n v="1063541"/>
        <n v="1064422"/>
        <n v="1068347"/>
        <n v="1072597"/>
        <n v="1076800"/>
        <n v="1078283"/>
        <n v="1088827"/>
        <n v="1091149"/>
        <n v="1093497"/>
        <n v="1093983"/>
        <n v="1096796"/>
        <n v="1098697"/>
        <n v="1111634"/>
        <n v="1114841"/>
        <n v="1115426"/>
        <n v="1123598"/>
        <n v="1127833"/>
        <n v="1132747"/>
        <n v="1132835"/>
        <n v="1133964"/>
        <n v="1134562"/>
        <n v="1142606"/>
        <n v="1145706"/>
        <n v="1149984"/>
        <n v="1150931"/>
        <n v="1154630"/>
        <n v="1157145"/>
        <n v="1157527"/>
        <n v="1160419"/>
        <n v="1160720"/>
        <n v="1165935"/>
        <n v="1171363"/>
        <n v="1172754"/>
        <n v="1172855"/>
        <n v="1173943"/>
        <n v="1174483"/>
        <n v="1176103"/>
        <n v="1185968"/>
        <n v="1190594"/>
        <n v="1192063"/>
        <n v="1192764"/>
        <n v="1199553"/>
        <n v="1200294"/>
        <n v="1201172"/>
        <n v="1203526"/>
        <n v="1205862"/>
        <n v="1209864"/>
        <n v="1212840"/>
        <n v="1222593"/>
        <n v="1223049"/>
        <n v="1224324"/>
        <n v="1225389"/>
        <n v="1233664"/>
        <n v="1235588"/>
        <n v="1236518"/>
        <n v="1243318"/>
        <n v="1243405"/>
        <n v="1260864"/>
        <n v="1264510"/>
        <n v="1272876"/>
        <n v="1278274"/>
        <n v="1280022"/>
        <n v="1283202"/>
        <n v="1287068"/>
        <n v="1288288"/>
        <n v="1290737"/>
        <n v="1290966"/>
        <n v="1292671"/>
        <n v="1296667"/>
        <n v="1300088"/>
        <n v="1300238"/>
        <n v="1310030"/>
        <n v="1314792"/>
        <n v="1318063"/>
        <n v="1323980"/>
        <n v="1325218"/>
        <n v="1326741"/>
        <n v="1333766"/>
        <n v="1336120"/>
        <n v="1345086"/>
        <n v="1345343"/>
        <n v="1345643"/>
        <n v="1350262"/>
        <n v="1360158"/>
        <n v="1362150"/>
        <n v="1376812"/>
        <n v="1380581"/>
        <n v="1381809"/>
        <n v="1389469"/>
        <n v="1395877"/>
        <n v="1396520"/>
        <n v="1398698"/>
        <n v="1400057"/>
        <n v="1402796"/>
        <n v="1407414"/>
        <n v="1416548"/>
        <n v="1422022"/>
        <n v="1431690"/>
        <n v="1433066"/>
        <n v="1441596"/>
        <n v="1442570"/>
        <n v="1443059"/>
        <n v="1447670"/>
        <n v="1452402"/>
        <n v="1454216"/>
        <n v="1455861"/>
        <n v="1460147"/>
        <n v="1460480"/>
        <n v="1469015"/>
        <n v="1470734"/>
        <n v="1490850"/>
        <n v="1493638"/>
        <n v="1506401"/>
        <n v="1511482"/>
        <n v="1513970"/>
        <n v="1516321"/>
        <n v="1522576"/>
        <n v="1529326"/>
        <n v="1550737"/>
        <n v="1551052"/>
        <n v="1554973"/>
        <n v="1556903"/>
        <n v="1559217"/>
        <n v="1562785"/>
        <n v="1571807"/>
        <n v="1571949"/>
        <n v="1572473"/>
        <n v="1584459"/>
        <n v="1584537"/>
        <n v="1584760"/>
        <n v="1604538"/>
        <n v="1624161"/>
        <n v="1629478"/>
        <n v="1632127"/>
        <n v="1638635"/>
        <n v="1647319"/>
        <n v="1657336"/>
        <n v="1658119"/>
        <n v="1658664"/>
        <n v="1660098"/>
        <n v="1667918"/>
        <n v="1668612"/>
        <n v="1672882"/>
        <n v="1678364"/>
        <n v="1679682"/>
        <n v="1695749"/>
        <n v="1696377"/>
        <n v="1702933"/>
        <n v="1704272"/>
        <n v="1710059"/>
        <n v="1714042"/>
        <n v="1716359"/>
        <n v="1723221"/>
        <n v="1723491"/>
        <n v="1732548"/>
        <n v="1734913"/>
        <n v="1735704"/>
        <n v="1749871"/>
        <n v="1751039"/>
        <n v="1761148"/>
        <n v="1764992"/>
        <n v="1769025"/>
        <n v="1774809"/>
        <n v="1799256"/>
        <n v="1808746"/>
        <n v="1814795"/>
        <n v="1820177"/>
        <n v="1823921"/>
        <n v="1838647"/>
        <n v="1845596"/>
        <n v="1845746"/>
        <n v="1868480"/>
        <n v="1871596"/>
        <n v="1881843"/>
        <n v="1881918"/>
        <n v="1885467"/>
        <n v="1897887"/>
        <n v="1905126"/>
        <n v="1921607"/>
        <n v="1929114"/>
        <n v="1931555"/>
        <n v="1937708"/>
        <n v="1940744"/>
        <n v="1948933"/>
        <n v="1964517"/>
        <n v="1968567"/>
        <n v="1970183"/>
        <n v="1971376"/>
        <n v="1978798"/>
        <n v="1980202"/>
        <n v="1981706"/>
        <n v="1994048"/>
        <n v="1995050"/>
        <n v="1997206"/>
        <n v="2000049"/>
        <n v="2000238"/>
        <n v="2026709"/>
        <n v="2029764"/>
        <n v="2042996"/>
        <n v="2046250"/>
        <n v="2058754"/>
        <n v="2064224"/>
        <n v="2073424"/>
        <n v="2073558"/>
        <n v="2078841"/>
        <n v="2088675"/>
        <n v="2091638"/>
        <n v="2094145"/>
        <n v="2100243"/>
        <n v="2103645"/>
        <n v="2118674"/>
        <n v="2121207"/>
        <n v="2123554"/>
        <n v="2127968"/>
        <n v="2135882"/>
        <n v="2137709"/>
        <n v="2143765"/>
        <n v="2149794"/>
        <n v="2150621"/>
        <n v="2158489"/>
        <n v="2162569"/>
        <n v="2175195"/>
        <n v="2194876"/>
        <n v="2195988"/>
        <n v="2201385"/>
        <n v="2207159"/>
        <n v="2218494"/>
        <n v="2228461"/>
        <n v="2260867"/>
        <n v="2271977"/>
        <n v="2273059"/>
        <n v="2282471"/>
        <n v="2293556"/>
        <n v="2295577"/>
        <n v="2297441"/>
        <n v="2302785"/>
        <n v="2313548"/>
        <n v="2315977"/>
        <n v="2327781"/>
        <n v="2329849"/>
        <n v="2330660"/>
        <n v="2346721"/>
        <n v="2351711"/>
        <n v="2359436"/>
        <n v="2387288"/>
        <n v="2393706"/>
        <n v="2399829"/>
        <n v="2427825"/>
        <n v="2431062"/>
        <n v="2436069"/>
        <n v="2444535"/>
        <n v="2445771"/>
        <n v="2446332"/>
        <n v="2464046"/>
        <n v="2470693"/>
        <n v="2501049"/>
        <n v="2503523"/>
        <n v="2507860"/>
        <n v="2508753"/>
        <n v="2518501"/>
        <n v="2541917"/>
        <n v="2544484"/>
        <n v="2547868"/>
        <n v="2554507"/>
        <n v="2583919"/>
        <n v="2599807"/>
        <n v="2600089"/>
        <n v="2614609"/>
        <n v="2635375"/>
        <n v="2649414"/>
        <n v="2654834"/>
        <n v="2662033"/>
        <n v="2678924"/>
        <n v="2680229"/>
        <n v="2684412"/>
        <n v="2688693"/>
        <n v="2689007"/>
        <n v="2691010"/>
        <n v="2716188"/>
        <n v="2717826"/>
        <n v="2718911"/>
        <n v="2732374"/>
        <n v="2746273"/>
        <n v="2771356"/>
        <n v="2772463"/>
        <n v="2777502"/>
        <n v="2777574"/>
        <n v="2798799"/>
        <n v="2800965"/>
        <n v="2804997"/>
        <n v="2809706"/>
        <n v="2815593"/>
        <n v="2863753"/>
        <n v="2892795"/>
        <n v="2907316"/>
        <n v="2962978"/>
        <n v="2993559"/>
        <n v="2994949"/>
        <n v="3040664"/>
        <n v="3069603"/>
        <n v="3073857"/>
        <n v="3094203"/>
        <n v="3113755"/>
        <n v="3155005"/>
        <n v="3220665"/>
        <n v="3231408"/>
        <n v="3255858"/>
        <n v="3262958"/>
        <n v="3264908"/>
        <n v="3288402"/>
        <n v="3332114"/>
        <n v="3348139"/>
        <n v="3366962"/>
        <n v="3370651"/>
        <n v="3373169"/>
        <n v="3373519"/>
        <n v="3375164"/>
        <n v="3430099"/>
        <n v="3457598"/>
        <n v="3460666"/>
        <n v="3497208"/>
        <n v="3506681"/>
        <n v="3527030"/>
        <n v="3542599"/>
        <n v="3546330"/>
        <n v="3571437"/>
        <n v="3586130"/>
        <n v="3602145"/>
        <n v="3621150"/>
        <n v="3626824"/>
        <n v="3646566"/>
        <n v="3647455"/>
        <n v="3670486"/>
        <n v="3745710"/>
        <n v="3755360"/>
        <n v="3764523"/>
        <n v="3779949"/>
        <n v="3790249"/>
        <n v="3791718"/>
        <n v="3850058"/>
        <n v="3870289"/>
        <n v="3874992"/>
        <n v="3899327"/>
        <n v="3911988"/>
        <n v="3938812"/>
        <n v="3949231"/>
        <n v="3954406"/>
        <n v="3958640"/>
        <n v="4014844"/>
        <n v="4028331"/>
        <n v="4077747"/>
        <n v="4078202"/>
        <n v="4095725"/>
        <n v="4106916"/>
        <n v="4110068"/>
        <n v="4131451"/>
        <n v="4157734"/>
        <n v="4182965"/>
        <n v="4189320"/>
        <n v="4202036"/>
        <n v="4249254"/>
        <n v="4278504"/>
        <n v="4332552"/>
        <n v="4366034"/>
        <n v="4421112"/>
        <n v="4507099"/>
        <n v="4510767"/>
        <n v="4557639"/>
        <n v="4571120"/>
        <n v="4578475"/>
        <n v="4593110"/>
        <n v="4608161"/>
        <n v="4655791"/>
        <n v="4692078"/>
        <n v="4725374"/>
        <n v="4735535"/>
        <n v="4746690"/>
        <n v="4797171"/>
        <n v="4867149"/>
        <n v="4895815"/>
        <n v="5060273"/>
        <n v="5337559"/>
        <n v="5348539"/>
        <n v="5374759"/>
        <n v="5407249"/>
        <n v="5423919"/>
        <n v="5439406"/>
        <n v="5458064"/>
        <n v="5488068"/>
        <n v="5494036"/>
        <n v="5513384"/>
        <n v="5631195"/>
        <n v="5642938"/>
        <n v="5763191"/>
        <n v="5767509"/>
        <n v="5803121"/>
        <n v="5822073"/>
        <n v="5875692"/>
        <n v="5888220"/>
        <n v="5925006"/>
        <n v="5936451"/>
        <n v="5938162"/>
        <n v="5986532"/>
        <n v="5989421"/>
        <n v="6082011"/>
        <n v="6207700"/>
        <n v="6305719"/>
        <n v="6375550"/>
        <n v="6390794"/>
        <n v="6421152"/>
        <n v="6462538"/>
        <n v="6611404"/>
        <n v="6910314"/>
        <n v="7384770"/>
        <n v="7401919"/>
        <n v="7500064"/>
        <n v="7713883"/>
        <n v="7837647"/>
        <n v="7880987"/>
        <n v="8184064"/>
        <n v="8275348"/>
        <n v="8551254"/>
        <n v="8580844"/>
        <n v="8627268"/>
        <n v="8773066"/>
        <n v="9053651"/>
        <n v="9192636"/>
        <n v="9235849"/>
        <n v="9251474"/>
        <n v="9763801"/>
        <n v="9765109"/>
        <n v="9867120"/>
        <n v="9876001"/>
        <n v="9900236"/>
        <n v="10047678"/>
        <n v="10383714"/>
        <n v="10415205"/>
        <n v="10469012"/>
        <n v="10678789"/>
        <n v="10813129"/>
        <n v="11588715"/>
        <n v="12016199"/>
        <n v="12874033"/>
        <n v="13317602"/>
        <n v="14328508"/>
        <n v="15589834"/>
        <n v="15824982"/>
        <n v="15875747"/>
        <n v="16316622"/>
        <n v="17223795"/>
        <n v="17226558"/>
        <n v="17471117"/>
        <n v="19695106"/>
        <n v="23748360"/>
        <s v="1,102,754"/>
        <s v="1,273,051"/>
        <s v="1,393,627"/>
        <s v="10,883"/>
        <s v="332,481"/>
        <s v="455,249"/>
        <s v="5,968,558"/>
        <s v="57,786"/>
        <s v="615,262"/>
        <s v="641,214"/>
        <s v="658,994"/>
        <s v="67,743"/>
        <s v="7,947,613"/>
        <s v="77,191"/>
        <m/>
      </sharedItems>
    </cacheField>
    <cacheField name="RoAS" numFmtId="0">
      <sharedItems containsBlank="1" containsMixedTypes="1" containsNumber="1" minValue="1.85434307229411" maxValue="7.25436893203883" count="764">
        <n v="1.85434307229411"/>
        <n v="2.04068958132562"/>
        <n v="2.79620853080569"/>
        <n v="3.04068958132562"/>
        <n v="3.84919261822376"/>
        <n v="4.04068958132562"/>
        <n v="5.04068958132562"/>
        <n v="6.04068958132562"/>
        <n v="7.04068958132562"/>
        <n v="7.25436893203883"/>
        <s v="#DIV/0!"/>
        <s v="0%"/>
        <s v="100%"/>
        <s v="1000%"/>
        <s v="1002%"/>
        <s v="1003%"/>
        <s v="1004%"/>
        <s v="1005%"/>
        <s v="1007%"/>
        <s v="1013%"/>
        <s v="102%"/>
        <s v="1024%"/>
        <s v="1025%"/>
        <s v="1027%"/>
        <s v="103%"/>
        <s v="1032%"/>
        <s v="1043%"/>
        <s v="1045%"/>
        <s v="105%"/>
        <s v="1056%"/>
        <s v="1057%"/>
        <s v="106%"/>
        <s v="1064%"/>
        <s v="1068%"/>
        <s v="107%"/>
        <s v="1073%"/>
        <s v="1077%"/>
        <s v="108%"/>
        <s v="1087%"/>
        <s v="109%"/>
        <s v="110%"/>
        <s v="1100%"/>
        <s v="1101%"/>
        <s v="111%"/>
        <s v="1112%"/>
        <s v="1116%"/>
        <s v="112%"/>
        <s v="1120%"/>
        <s v="1121%"/>
        <s v="1122%"/>
        <s v="1126%"/>
        <s v="11323%"/>
        <s v="1136%"/>
        <s v="1137%"/>
        <s v="1138%"/>
        <s v="1140%"/>
        <s v="1144%"/>
        <s v="1146%"/>
        <s v="1147%"/>
        <s v="1149%"/>
        <s v="115%"/>
        <s v="1162%"/>
        <s v="1169%"/>
        <s v="117%"/>
        <s v="1172%"/>
        <s v="1177%"/>
        <s v="1179%"/>
        <s v="118%"/>
        <s v="1180%"/>
        <s v="1191%"/>
        <s v="1192%"/>
        <s v="1193%"/>
        <s v="1195%"/>
        <s v="120%"/>
        <s v="1203%"/>
        <s v="1205%"/>
        <s v="121%"/>
        <s v="1210%"/>
        <s v="1213%"/>
        <s v="122%"/>
        <s v="1224%"/>
        <s v="125%"/>
        <s v="1256%"/>
        <s v="1259%"/>
        <s v="12654%"/>
        <s v="1268%"/>
        <s v="127%"/>
        <s v="1272%"/>
        <s v="1274%"/>
        <s v="1277%"/>
        <s v="128%"/>
        <s v="1281%"/>
        <s v="1286%"/>
        <s v="1288%"/>
        <s v="129%"/>
        <s v="1294%"/>
        <s v="1295%"/>
        <s v="1296%"/>
        <s v="1299%"/>
        <s v="13%"/>
        <s v="1305%"/>
        <s v="1308%"/>
        <s v="1314%"/>
        <s v="132%"/>
        <s v="133%"/>
        <s v="134%"/>
        <s v="135%"/>
        <s v="1351%"/>
        <s v="136%"/>
        <s v="1369%"/>
        <s v="137%"/>
        <s v="1371%"/>
        <s v="1379%"/>
        <s v="138%"/>
        <s v="139%"/>
        <s v="140%"/>
        <s v="1400%"/>
        <s v="1408%"/>
        <s v="1429%"/>
        <s v="143%"/>
        <s v="144%"/>
        <s v="1444%"/>
        <s v="1445%"/>
        <s v="145%"/>
        <s v="1458%"/>
        <s v="1461%"/>
        <s v="1466%"/>
        <s v="147%"/>
        <s v="1470%"/>
        <s v="1474%"/>
        <s v="148%"/>
        <s v="1483%"/>
        <s v="149%"/>
        <s v="1491%"/>
        <s v="150%"/>
        <s v="1503%"/>
        <s v="1504%"/>
        <s v="151%"/>
        <s v="152%"/>
        <s v="1526%"/>
        <s v="153%"/>
        <s v="1534%"/>
        <s v="154%"/>
        <s v="1542%"/>
        <s v="1545%"/>
        <s v="155%"/>
        <s v="1563%"/>
        <s v="157%"/>
        <s v="1582%"/>
        <s v="159%"/>
        <s v="1616%"/>
        <s v="162%"/>
        <s v="1626%"/>
        <s v="163%"/>
        <s v="164%"/>
        <s v="1647%"/>
        <s v="166%"/>
        <s v="167%"/>
        <s v="168%"/>
        <s v="169%"/>
        <s v="1691%"/>
        <s v="170%"/>
        <s v="1702%"/>
        <s v="1710%"/>
        <s v="172%"/>
        <s v="1720%"/>
        <s v="173%"/>
        <s v="1733%"/>
        <s v="1735%"/>
        <s v="174%"/>
        <s v="175%"/>
        <s v="176%"/>
        <s v="1764%"/>
        <s v="177%"/>
        <s v="178%"/>
        <s v="1788%"/>
        <s v="179%"/>
        <s v="180%"/>
        <s v="1803%"/>
        <s v="181%"/>
        <s v="182%"/>
        <s v="183%"/>
        <s v="1836%"/>
        <s v="184%"/>
        <s v="185%"/>
        <s v="1855%"/>
        <s v="186%"/>
        <s v="1868%"/>
        <s v="187%"/>
        <s v="1876%"/>
        <s v="188%"/>
        <s v="189%"/>
        <s v="190%"/>
        <s v="1906%"/>
        <s v="191%"/>
        <s v="1912%"/>
        <s v="1915%"/>
        <s v="192%"/>
        <s v="193%"/>
        <s v="194%"/>
        <s v="1946%"/>
        <s v="195%"/>
        <s v="197%"/>
        <s v="1971%"/>
        <s v="198%"/>
        <s v="199%"/>
        <s v="200%"/>
        <s v="201%"/>
        <s v="202%"/>
        <s v="204%"/>
        <s v="205%"/>
        <s v="2065%"/>
        <s v="208%"/>
        <s v="21%"/>
        <s v="210%"/>
        <s v="211%"/>
        <s v="212%"/>
        <s v="213%"/>
        <s v="214%"/>
        <s v="215%"/>
        <s v="2156%"/>
        <s v="216%"/>
        <s v="217%"/>
        <s v="2175%"/>
        <s v="218%"/>
        <s v="2186%"/>
        <s v="219%"/>
        <s v="2190%"/>
        <s v="220%"/>
        <s v="221%"/>
        <s v="2215%"/>
        <s v="222%"/>
        <s v="223%"/>
        <s v="224%"/>
        <s v="2249%"/>
        <s v="225%"/>
        <s v="226%"/>
        <s v="2262%"/>
        <s v="227%"/>
        <s v="228%"/>
        <s v="229%"/>
        <s v="230%"/>
        <s v="231%"/>
        <s v="2323%"/>
        <s v="2328%"/>
        <s v="233%"/>
        <s v="2335%"/>
        <s v="234%"/>
        <s v="235%"/>
        <s v="236%"/>
        <s v="2366%"/>
        <s v="237%"/>
        <s v="2373%"/>
        <s v="238%"/>
        <s v="239%"/>
        <s v="241%"/>
        <s v="242%"/>
        <s v="243%"/>
        <s v="244%"/>
        <s v="245%"/>
        <s v="246%"/>
        <s v="247%"/>
        <s v="2476%"/>
        <s v="248%"/>
        <s v="2481%"/>
        <s v="249%"/>
        <s v="250%"/>
        <s v="251%"/>
        <s v="252%"/>
        <s v="253%"/>
        <s v="254%"/>
        <s v="255%"/>
        <s v="256%"/>
        <s v="257%"/>
        <s v="258%"/>
        <s v="259%"/>
        <s v="26%"/>
        <s v="260%"/>
        <s v="261%"/>
        <s v="262%"/>
        <s v="263%"/>
        <s v="265%"/>
        <s v="266%"/>
        <s v="267%"/>
        <s v="269%"/>
        <s v="270%"/>
        <s v="2702%"/>
        <s v="271%"/>
        <s v="272%"/>
        <s v="273%"/>
        <s v="274%"/>
        <s v="275%"/>
        <s v="276%"/>
        <s v="277%"/>
        <s v="278%"/>
        <s v="279%"/>
        <s v="280%"/>
        <s v="281%"/>
        <s v="282%"/>
        <s v="283%"/>
        <s v="284%"/>
        <s v="285%"/>
        <s v="2855%"/>
        <s v="286%"/>
        <s v="2868%"/>
        <s v="287%"/>
        <s v="288%"/>
        <s v="289%"/>
        <s v="290%"/>
        <s v="2900%"/>
        <s v="291%"/>
        <s v="292%"/>
        <s v="293%"/>
        <s v="294%"/>
        <s v="295%"/>
        <s v="2957%"/>
        <s v="296%"/>
        <s v="298%"/>
        <s v="299%"/>
        <s v="30%"/>
        <s v="300%"/>
        <s v="301%"/>
        <s v="302%"/>
        <s v="303%"/>
        <s v="304%"/>
        <s v="305%"/>
        <s v="306%"/>
        <s v="308%"/>
        <s v="309%"/>
        <s v="31%"/>
        <s v="310%"/>
        <s v="312%"/>
        <s v="313%"/>
        <s v="314%"/>
        <s v="315%"/>
        <s v="317%"/>
        <s v="318%"/>
        <s v="319%"/>
        <s v="3198%"/>
        <s v="32%"/>
        <s v="320%"/>
        <s v="321%"/>
        <s v="322%"/>
        <s v="3223%"/>
        <s v="323%"/>
        <s v="324%"/>
        <s v="325%"/>
        <s v="326%"/>
        <s v="3261%"/>
        <s v="327%"/>
        <s v="3272%"/>
        <s v="328%"/>
        <s v="329%"/>
        <s v="330%"/>
        <s v="331%"/>
        <s v="333%"/>
        <s v="334%"/>
        <s v="335%"/>
        <s v="336%"/>
        <s v="337%"/>
        <s v="338%"/>
        <s v="339%"/>
        <s v="340%"/>
        <s v="341%"/>
        <s v="342%"/>
        <s v="343%"/>
        <s v="344%"/>
        <s v="345%"/>
        <s v="346%"/>
        <s v="347%"/>
        <s v="348%"/>
        <s v="349%"/>
        <s v="3497%"/>
        <s v="350%"/>
        <s v="351%"/>
        <s v="352%"/>
        <s v="3525%"/>
        <s v="353%"/>
        <s v="354%"/>
        <s v="355%"/>
        <s v="3555%"/>
        <s v="356%"/>
        <s v="357%"/>
        <s v="359%"/>
        <s v="361%"/>
        <s v="362%"/>
        <s v="3624%"/>
        <s v="363%"/>
        <s v="364%"/>
        <s v="365%"/>
        <s v="366%"/>
        <s v="367%"/>
        <s v="368%"/>
        <s v="37%"/>
        <s v="370%"/>
        <s v="372%"/>
        <s v="373%"/>
        <s v="374%"/>
        <s v="375%"/>
        <s v="376%"/>
        <s v="377%"/>
        <s v="378%"/>
        <s v="379%"/>
        <s v="380%"/>
        <s v="381%"/>
        <s v="3814%"/>
        <s v="382%"/>
        <s v="3824%"/>
        <s v="383%"/>
        <s v="384%"/>
        <s v="385%"/>
        <s v="386%"/>
        <s v="387%"/>
        <s v="388%"/>
        <s v="390%"/>
        <s v="392%"/>
        <s v="393%"/>
        <s v="394%"/>
        <s v="3959%"/>
        <s v="396%"/>
        <s v="397%"/>
        <s v="398%"/>
        <s v="399%"/>
        <s v="40%"/>
        <s v="400%"/>
        <s v="401%"/>
        <s v="403%"/>
        <s v="404%"/>
        <s v="405%"/>
        <s v="406%"/>
        <s v="407%"/>
        <s v="408%"/>
        <s v="410%"/>
        <s v="411%"/>
        <s v="412%"/>
        <s v="4127%"/>
        <s v="413%"/>
        <s v="414%"/>
        <s v="415%"/>
        <s v="416%"/>
        <s v="4165%"/>
        <s v="417%"/>
        <s v="4178%"/>
        <s v="418%"/>
        <s v="4182%"/>
        <s v="419%"/>
        <s v="420%"/>
        <s v="421%"/>
        <s v="422%"/>
        <s v="423%"/>
        <s v="424%"/>
        <s v="425%"/>
        <s v="4256%"/>
        <s v="426%"/>
        <s v="427%"/>
        <s v="428%"/>
        <s v="429%"/>
        <s v="430%"/>
        <s v="431%"/>
        <s v="432%"/>
        <s v="434%"/>
        <s v="4348%"/>
        <s v="435%"/>
        <s v="436%"/>
        <s v="437%"/>
        <s v="438%"/>
        <s v="44%"/>
        <s v="440%"/>
        <s v="441%"/>
        <s v="442%"/>
        <s v="4423%"/>
        <s v="443%"/>
        <s v="444%"/>
        <s v="445%"/>
        <s v="446%"/>
        <s v="448%"/>
        <s v="449%"/>
        <s v="45%"/>
        <s v="450%"/>
        <s v="451%"/>
        <s v="4517%"/>
        <s v="452%"/>
        <s v="453%"/>
        <s v="454%"/>
        <s v="455%"/>
        <s v="4552%"/>
        <s v="456%"/>
        <s v="457%"/>
        <s v="458%"/>
        <s v="460%"/>
        <s v="4612%"/>
        <s v="462%"/>
        <s v="4629%"/>
        <s v="463%"/>
        <s v="464%"/>
        <s v="465%"/>
        <s v="466%"/>
        <s v="467%"/>
        <s v="468%"/>
        <s v="469%"/>
        <s v="47%"/>
        <s v="470%"/>
        <s v="471%"/>
        <s v="473%"/>
        <s v="474%"/>
        <s v="475%"/>
        <s v="476%"/>
        <s v="477%"/>
        <s v="478%"/>
        <s v="479%"/>
        <s v="480%"/>
        <s v="481%"/>
        <s v="483%"/>
        <s v="484%"/>
        <s v="485%"/>
        <s v="486%"/>
        <s v="487%"/>
        <s v="488%"/>
        <s v="489%"/>
        <s v="490%"/>
        <s v="492%"/>
        <s v="493%"/>
        <s v="494%"/>
        <s v="495%"/>
        <s v="496%"/>
        <s v="497%"/>
        <s v="499%"/>
        <s v="501%"/>
        <s v="502%"/>
        <s v="503%"/>
        <s v="504%"/>
        <s v="506%"/>
        <s v="507%"/>
        <s v="51%"/>
        <s v="511%"/>
        <s v="512%"/>
        <s v="513%"/>
        <s v="515%"/>
        <s v="516%"/>
        <s v="517%"/>
        <s v="518%"/>
        <s v="520%"/>
        <s v="523%"/>
        <s v="524%"/>
        <s v="525%"/>
        <s v="53%"/>
        <s v="530%"/>
        <s v="531%"/>
        <s v="533%"/>
        <s v="537%"/>
        <s v="538%"/>
        <s v="539%"/>
        <s v="540%"/>
        <s v="542%"/>
        <s v="543%"/>
        <s v="544%"/>
        <s v="545%"/>
        <s v="5454%"/>
        <s v="546%"/>
        <s v="547%"/>
        <s v="548%"/>
        <s v="551%"/>
        <s v="552%"/>
        <s v="553%"/>
        <s v="555%"/>
        <s v="561%"/>
        <s v="563%"/>
        <s v="564%"/>
        <s v="565%"/>
        <s v="567%"/>
        <s v="569%"/>
        <s v="570%"/>
        <s v="571%"/>
        <s v="572%"/>
        <s v="573%"/>
        <s v="575%"/>
        <s v="576%"/>
        <s v="577%"/>
        <s v="578%"/>
        <s v="579%"/>
        <s v="58%"/>
        <s v="581%"/>
        <s v="582%"/>
        <s v="583%"/>
        <s v="584%"/>
        <s v="585%"/>
        <s v="586%"/>
        <s v="588%"/>
        <s v="589%"/>
        <s v="591%"/>
        <s v="592%"/>
        <s v="593%"/>
        <s v="595%"/>
        <s v="598%"/>
        <s v="599%"/>
        <s v="60%"/>
        <s v="600%"/>
        <s v="601%"/>
        <s v="602%"/>
        <s v="603%"/>
        <s v="604%"/>
        <s v="606%"/>
        <s v="607%"/>
        <s v="608%"/>
        <s v="609%"/>
        <s v="610%"/>
        <s v="616%"/>
        <s v="618%"/>
        <s v="621%"/>
        <s v="626%"/>
        <s v="627%"/>
        <s v="632%"/>
        <s v="633%"/>
        <s v="635%"/>
        <s v="636%"/>
        <s v="638%"/>
        <s v="642%"/>
        <s v="643%"/>
        <s v="644%"/>
        <s v="647%"/>
        <s v="648%"/>
        <s v="649%"/>
        <s v="650%"/>
        <s v="651%"/>
        <s v="652%"/>
        <s v="656%"/>
        <s v="661%"/>
        <s v="662%"/>
        <s v="664%"/>
        <s v="665%"/>
        <s v="667%"/>
        <s v="672%"/>
        <s v="674%"/>
        <s v="675%"/>
        <s v="676%"/>
        <s v="677%"/>
        <s v="678%"/>
        <s v="680%"/>
        <s v="681%"/>
        <s v="686%"/>
        <s v="689%"/>
        <s v="690%"/>
        <s v="6901%"/>
        <s v="691%"/>
        <s v="693%"/>
        <s v="696%"/>
        <s v="699%"/>
        <s v="700%"/>
        <s v="701%"/>
        <s v="702%"/>
        <s v="703%"/>
        <s v="705%"/>
        <s v="708%"/>
        <s v="709%"/>
        <s v="710%"/>
        <s v="712%"/>
        <s v="716%"/>
        <s v="717%"/>
        <s v="72%"/>
        <s v="722%"/>
        <s v="723%"/>
        <s v="724%"/>
        <s v="726%"/>
        <s v="727%"/>
        <s v="73%"/>
        <s v="732%"/>
        <s v="734%"/>
        <s v="738%"/>
        <s v="74%"/>
        <s v="740%"/>
        <s v="75%"/>
        <s v="750%"/>
        <s v="752%"/>
        <s v="753%"/>
        <s v="762%"/>
        <s v="763%"/>
        <s v="764%"/>
        <s v="768%"/>
        <s v="771%"/>
        <s v="772%"/>
        <s v="773%"/>
        <s v="778%"/>
        <s v="782%"/>
        <s v="783%"/>
        <s v="784%"/>
        <s v="785%"/>
        <s v="786%"/>
        <s v="787%"/>
        <s v="788%"/>
        <s v="79%"/>
        <s v="791%"/>
        <s v="793%"/>
        <s v="794%"/>
        <s v="795%"/>
        <s v="797%"/>
        <s v="798%"/>
        <s v="800%"/>
        <s v="801%"/>
        <s v="808%"/>
        <s v="811%"/>
        <s v="812%"/>
        <s v="815%"/>
        <s v="817%"/>
        <s v="818%"/>
        <s v="82%"/>
        <s v="820%"/>
        <s v="824%"/>
        <s v="8273%"/>
        <s v="828%"/>
        <s v="836%"/>
        <s v="840%"/>
        <s v="843%"/>
        <s v="845%"/>
        <s v="846%"/>
        <s v="848%"/>
        <s v="849%"/>
        <s v="85%"/>
        <s v="852%"/>
        <s v="858%"/>
        <s v="861%"/>
        <s v="863%"/>
        <s v="865%"/>
        <s v="870%"/>
        <s v="878%"/>
        <s v="887%"/>
        <s v="889%"/>
        <s v="89%"/>
        <s v="892%"/>
        <s v="893%"/>
        <s v="897%"/>
        <s v="899%"/>
        <s v="907%"/>
        <s v="91%"/>
        <s v="916%"/>
        <s v="922%"/>
        <s v="926%"/>
        <s v="928%"/>
        <s v="93%"/>
        <s v="931%"/>
        <s v="932%"/>
        <s v="936%"/>
        <s v="939%"/>
        <s v="94%"/>
        <s v="945%"/>
        <s v="946%"/>
        <s v="95%"/>
        <s v="952%"/>
        <s v="955%"/>
        <s v="959%"/>
        <s v="96%"/>
        <s v="961%"/>
        <s v="963%"/>
        <s v="968%"/>
        <s v="97%"/>
        <s v="974%"/>
        <s v="978%"/>
        <s v="979%"/>
        <s v="98%"/>
        <s v="985%"/>
        <s v="986%"/>
        <s v="987%"/>
        <s v="994%"/>
        <s v="996%"/>
        <m/>
      </sharedItems>
    </cacheField>
    <cacheField name="Bestellwert" numFmtId="0">
      <sharedItems containsBlank="1" containsMixedTypes="1" containsNumber="1" minValue="9.34" maxValue="18.6128571428571" count="1193">
        <n v="9.34"/>
        <n v="13.6128571428571"/>
        <n v="14.6128571428571"/>
        <n v="14.6471428571429"/>
        <n v="15.6128571428571"/>
        <n v="16.225"/>
        <n v="16.6128571428571"/>
        <n v="16.68625"/>
        <n v="17.6128571428571"/>
        <n v="18.6128571428571"/>
        <s v="#DIV/0!"/>
        <s v="$ 1,617.14"/>
        <s v="$ 1,864.18"/>
        <s v="$ 110.21"/>
        <s v="$ 122.13"/>
        <s v="$ 123.81"/>
        <s v="$ 126.27"/>
        <s v="$ 130.31"/>
        <s v="$ 130.79"/>
        <s v="$ 138.62"/>
        <s v="$ 140.01"/>
        <s v="$ 142.59"/>
        <s v="$ 150.40"/>
        <s v="$ 152.73"/>
        <s v="$ 157.59"/>
        <s v="$ 159.80"/>
        <s v="$ 175.66"/>
        <s v="$ 177.78"/>
        <s v="$ 186.18"/>
        <s v="$ 20.54"/>
        <s v="$ 21.52"/>
        <s v="$ 24.30"/>
        <s v="$ 253.16"/>
        <s v="$ 269.39"/>
        <s v="$ 31.92"/>
        <s v="$ 40.99"/>
        <s v="$ 55.99"/>
        <s v="$ 56.10"/>
        <s v="$ 56.82"/>
        <s v="$ 56.83"/>
        <s v="$ 58.45"/>
        <s v="$ 58.61"/>
        <s v="$ 62.33"/>
        <s v="$ 99.00"/>
        <s v="£ 10.21"/>
        <s v="£ 10.48"/>
        <s v="£ 10.60"/>
        <s v="£ 10.90"/>
        <s v="£ 10.93"/>
        <s v="£ 107.82"/>
        <s v="£ 11.20"/>
        <s v="£ 11.32"/>
        <s v="£ 11.54"/>
        <s v="£ 11.66"/>
        <s v="£ 11.80"/>
        <s v="£ 11.93"/>
        <s v="£ 11.95"/>
        <s v="£ 11.96"/>
        <s v="£ 12.00"/>
        <s v="£ 12.17"/>
        <s v="£ 12.27"/>
        <s v="£ 12.47"/>
        <s v="£ 12.55"/>
        <s v="£ 12.73"/>
        <s v="£ 13.12"/>
        <s v="£ 13.93"/>
        <s v="£ 14.03"/>
        <s v="£ 14.28"/>
        <s v="£ 14.29"/>
        <s v="£ 14.85"/>
        <s v="£ 15.03"/>
        <s v="£ 15.06"/>
        <s v="£ 15.31"/>
        <s v="£ 15.49"/>
        <s v="£ 15.79"/>
        <s v="£ 15.82"/>
        <s v="£ 15.86"/>
        <s v="£ 15.94"/>
        <s v="£ 15.95"/>
        <s v="£ 16.08"/>
        <s v="£ 16.18"/>
        <s v="£ 16.58"/>
        <s v="£ 16.72"/>
        <s v="£ 16.75"/>
        <s v="£ 16.76"/>
        <s v="£ 16.83"/>
        <s v="£ 16.88"/>
        <s v="£ 17.11"/>
        <s v="£ 17.27"/>
        <s v="£ 17.46"/>
        <s v="£ 17.56"/>
        <s v="£ 17.85"/>
        <s v="£ 17.92"/>
        <s v="£ 17.95"/>
        <s v="£ 17.96"/>
        <s v="£ 18.02"/>
        <s v="£ 18.06"/>
        <s v="£ 18.13"/>
        <s v="£ 18.19"/>
        <s v="£ 18.27"/>
        <s v="£ 18.37"/>
        <s v="£ 18.38"/>
        <s v="£ 18.62"/>
        <s v="£ 19.00"/>
        <s v="£ 19.31"/>
        <s v="£ 19.34"/>
        <s v="£ 19.54"/>
        <s v="£ 19.61"/>
        <s v="£ 19.70"/>
        <s v="£ 19.74"/>
        <s v="£ 20.30"/>
        <s v="£ 20.75"/>
        <s v="£ 20.78"/>
        <s v="£ 21.19"/>
        <s v="£ 21.43"/>
        <s v="£ 21.77"/>
        <s v="£ 23.65"/>
        <s v="£ 24.75"/>
        <s v="£ 28.51"/>
        <s v="£ 29.73"/>
        <s v="£ 30.82"/>
        <s v="£ 31.01"/>
        <s v="£ 31.17"/>
        <s v="£ 31.66"/>
        <s v="£ 32.61"/>
        <s v="£ 33.00"/>
        <s v="£ 33.32"/>
        <s v="£ 33.64"/>
        <s v="£ 34.49"/>
        <s v="£ 35.09"/>
        <s v="£ 35.35"/>
        <s v="£ 35.52"/>
        <s v="£ 36.00"/>
        <s v="£ 36.06"/>
        <s v="£ 36.83"/>
        <s v="£ 38.82"/>
        <s v="£ 39.24"/>
        <s v="£ 40.51"/>
        <s v="£ 43.86"/>
        <s v="£ 44.06"/>
        <s v="£ 44.83"/>
        <s v="£ 45.38"/>
        <s v="£ 47.35"/>
        <s v="£ 49.66"/>
        <s v="£ 49.83"/>
        <s v="£ 49.99"/>
        <s v="£ 50.19"/>
        <s v="£ 51.42"/>
        <s v="£ 51.81"/>
        <s v="£ 54.56"/>
        <s v="£ 57.85"/>
        <s v="£ 62.14"/>
        <s v="£ 64.53"/>
        <s v="£ 64.97"/>
        <s v="£ 7.19"/>
        <s v="£ 7.31"/>
        <s v="£ 7.33"/>
        <s v="£ 70.77"/>
        <s v="£ 8.51"/>
        <s v="£ 8.87"/>
        <s v="£ 87.57"/>
        <s v="£ 9.09"/>
        <s v="£ 9.82"/>
        <s v="£ 9.86"/>
        <s v="10.08 €"/>
        <s v="10.19 €"/>
        <s v="10.21 €"/>
        <s v="10.36 €"/>
        <s v="10.38 €"/>
        <s v="10.41 €"/>
        <s v="10.43 €"/>
        <s v="10.46 €"/>
        <s v="10.47 €"/>
        <s v="10.50 €"/>
        <s v="10.51 €"/>
        <s v="10.58 €"/>
        <s v="10.62 €"/>
        <s v="10.67 €"/>
        <s v="10.69 €"/>
        <s v="10.77 €"/>
        <s v="10.80 €"/>
        <s v="10.81 €"/>
        <s v="10.88 €"/>
        <s v="10.91 €"/>
        <s v="10.93 €"/>
        <s v="103.82 €"/>
        <s v="105.18 €"/>
        <s v="106.39 €"/>
        <s v="108.86 €"/>
        <s v="11.14 €"/>
        <s v="11.22 €"/>
        <s v="11.27 €"/>
        <s v="11.30 €"/>
        <s v="11.32 €"/>
        <s v="11.34 €"/>
        <s v="11.37 €"/>
        <s v="11.38 €"/>
        <s v="11.39 €"/>
        <s v="11.40 €"/>
        <s v="11.46 €"/>
        <s v="11.48 €"/>
        <s v="11.49 €"/>
        <s v="11.51 €"/>
        <s v="11.56 €"/>
        <s v="11.58 €"/>
        <s v="11.60 €"/>
        <s v="11.65 €"/>
        <s v="11.70 €"/>
        <s v="11.72 €"/>
        <s v="11.73 €"/>
        <s v="11.74 €"/>
        <s v="11.75 €"/>
        <s v="11.78 €"/>
        <s v="11.87 €"/>
        <s v="11.89 €"/>
        <s v="11.90 €"/>
        <s v="11.92 €"/>
        <s v="11.95 €"/>
        <s v="11.96 €"/>
        <s v="11.99 €"/>
        <s v="112.48 €"/>
        <s v="112.68 €"/>
        <s v="113.64 €"/>
        <s v="115.21 €"/>
        <s v="117.71 €"/>
        <s v="12.01 €"/>
        <s v="12.03 €"/>
        <s v="12.08 €"/>
        <s v="12.09 €"/>
        <s v="12.10 €"/>
        <s v="12.13 €"/>
        <s v="12.16 €"/>
        <s v="12.18 €"/>
        <s v="12.19 €"/>
        <s v="12.21 €"/>
        <s v="12.23 €"/>
        <s v="12.27 €"/>
        <s v="12.28 €"/>
        <s v="12.30 €"/>
        <s v="12.31 €"/>
        <s v="12.32 €"/>
        <s v="12.33 €"/>
        <s v="12.35 €"/>
        <s v="12.36 €"/>
        <s v="12.37 €"/>
        <s v="12.40 €"/>
        <s v="12.48 €"/>
        <s v="12.49 €"/>
        <s v="12.56 €"/>
        <s v="12.57 €"/>
        <s v="12.61 €"/>
        <s v="12.62 €"/>
        <s v="12.65 €"/>
        <s v="12.68 €"/>
        <s v="12.70 €"/>
        <s v="12.71 €"/>
        <s v="12.72 €"/>
        <s v="12.74 €"/>
        <s v="12.76 €"/>
        <s v="12.82 €"/>
        <s v="12.84 €"/>
        <s v="12.85 €"/>
        <s v="12.86 €"/>
        <s v="12.87 €"/>
        <s v="12.89 €"/>
        <s v="12.91 €"/>
        <s v="12.94 €"/>
        <s v="12.97 €"/>
        <s v="129.92 €"/>
        <s v="13.00 €"/>
        <s v="13.01 €"/>
        <s v="13.02 €"/>
        <s v="13.03 €"/>
        <s v="13.04 €"/>
        <s v="13.06 €"/>
        <s v="13.08 €"/>
        <s v="13.09 €"/>
        <s v="13.10 €"/>
        <s v="13.13 €"/>
        <s v="13.14 €"/>
        <s v="13.15 €"/>
        <s v="13.17 €"/>
        <s v="13.20 €"/>
        <s v="13.21 €"/>
        <s v="13.25 €"/>
        <s v="13.26 €"/>
        <s v="13.34 €"/>
        <s v="13.35 €"/>
        <s v="13.39 €"/>
        <s v="13.42 €"/>
        <s v="13.48 €"/>
        <s v="13.50 €"/>
        <s v="13.56 €"/>
        <s v="13.57 €"/>
        <s v="13.64 €"/>
        <s v="13.68 €"/>
        <s v="13.69 €"/>
        <s v="13.71 €"/>
        <s v="13.73 €"/>
        <s v="13.75 €"/>
        <s v="13.78 €"/>
        <s v="13.80 €"/>
        <s v="13.83 €"/>
        <s v="13.84 €"/>
        <s v="13.90 €"/>
        <s v="13.91 €"/>
        <s v="13.93 €"/>
        <s v="13.97 €"/>
        <s v="13.98 €"/>
        <s v="132.69 €"/>
        <s v="133.14 €"/>
        <s v="138.01 €"/>
        <s v="14.00 €"/>
        <s v="14.02 €"/>
        <s v="14.08 €"/>
        <s v="14.12 €"/>
        <s v="14.16 €"/>
        <s v="14.17 €"/>
        <s v="14.19 €"/>
        <s v="14.20 €"/>
        <s v="14.21 €"/>
        <s v="14.27 €"/>
        <s v="14.28 €"/>
        <s v="14.33 €"/>
        <s v="14.36 €"/>
        <s v="14.39 €"/>
        <s v="14.40 €"/>
        <s v="14.44 €"/>
        <s v="14.48 €"/>
        <s v="14.50 €"/>
        <s v="14.52 €"/>
        <s v="14.53 €"/>
        <s v="14.54 €"/>
        <s v="14.55 €"/>
        <s v="14.57 €"/>
        <s v="14.58 €"/>
        <s v="14.60 €"/>
        <s v="14.62 €"/>
        <s v="14.63 €"/>
        <s v="14.67 €"/>
        <s v="14.69 €"/>
        <s v="14.71 €"/>
        <s v="14.76 €"/>
        <s v="14.83 €"/>
        <s v="14.88 €"/>
        <s v="14.90 €"/>
        <s v="14.94 €"/>
        <s v="14.96 €"/>
        <s v="14.98 €"/>
        <s v="14.99 €"/>
        <s v="143.51 €"/>
        <s v="143.76 €"/>
        <s v="145.16 €"/>
        <s v="149.73 €"/>
        <s v="15.03 €"/>
        <s v="15.05 €"/>
        <s v="15.12 €"/>
        <s v="15.13 €"/>
        <s v="15.16 €"/>
        <s v="15.18 €"/>
        <s v="15.19 €"/>
        <s v="15.24 €"/>
        <s v="15.25 €"/>
        <s v="15.27 €"/>
        <s v="15.31 €"/>
        <s v="15.32 €"/>
        <s v="15.36 €"/>
        <s v="15.37 €"/>
        <s v="15.38 €"/>
        <s v="15.39 €"/>
        <s v="15.40 €"/>
        <s v="15.41 €"/>
        <s v="15.45 €"/>
        <s v="15.47 €"/>
        <s v="15.48 €"/>
        <s v="15.49 €"/>
        <s v="15.50 €"/>
        <s v="15.53 €"/>
        <s v="15.54 €"/>
        <s v="15.56 €"/>
        <s v="15.57 €"/>
        <s v="15.58 €"/>
        <s v="15.59 €"/>
        <s v="15.62 €"/>
        <s v="15.63 €"/>
        <s v="15.65 €"/>
        <s v="15.66 €"/>
        <s v="15.67 €"/>
        <s v="15.69 €"/>
        <s v="15.70 €"/>
        <s v="15.71 €"/>
        <s v="15.73 €"/>
        <s v="15.77 €"/>
        <s v="15.78 €"/>
        <s v="15.82 €"/>
        <s v="15.88 €"/>
        <s v="15.90 €"/>
        <s v="15.92 €"/>
        <s v="15.96 €"/>
        <s v="15.97 €"/>
        <s v="152.21 €"/>
        <s v="154.00 €"/>
        <s v="154.53 €"/>
        <s v="16.00 €"/>
        <s v="16.02 €"/>
        <s v="16.03 €"/>
        <s v="16.04 €"/>
        <s v="16.05 €"/>
        <s v="16.07 €"/>
        <s v="16.11 €"/>
        <s v="16.13 €"/>
        <s v="16.17 €"/>
        <s v="16.18 €"/>
        <s v="16.20 €"/>
        <s v="16.21 €"/>
        <s v="16.23 €"/>
        <s v="16.25 €"/>
        <s v="16.27 €"/>
        <s v="16.30 €"/>
        <s v="16.34 €"/>
        <s v="16.39 €"/>
        <s v="16.46 €"/>
        <s v="16.48 €"/>
        <s v="16.50 €"/>
        <s v="16.51 €"/>
        <s v="16.54 €"/>
        <s v="16.55 €"/>
        <s v="16.57 €"/>
        <s v="16.58 €"/>
        <s v="16.60 €"/>
        <s v="16.61 €"/>
        <s v="16.64 €"/>
        <s v="16.67 €"/>
        <s v="16.74 €"/>
        <s v="16.76 €"/>
        <s v="16.82 €"/>
        <s v="16.84 €"/>
        <s v="16.87 €"/>
        <s v="16.91 €"/>
        <s v="16.92 €"/>
        <s v="16.96 €"/>
        <s v="16.99 €"/>
        <s v="164.16 €"/>
        <s v="165.27 €"/>
        <s v="17.03 €"/>
        <s v="17.06 €"/>
        <s v="17.10 €"/>
        <s v="17.11 €"/>
        <s v="17.12 €"/>
        <s v="17.13 €"/>
        <s v="17.14 €"/>
        <s v="17.15 €"/>
        <s v="17.18 €"/>
        <s v="17.19 €"/>
        <s v="17.21 €"/>
        <s v="17.23 €"/>
        <s v="17.25 €"/>
        <s v="17.26 €"/>
        <s v="17.28 €"/>
        <s v="17.35 €"/>
        <s v="17.38 €"/>
        <s v="17.40 €"/>
        <s v="17.43 €"/>
        <s v="17.45 €"/>
        <s v="17.49 €"/>
        <s v="17.50 €"/>
        <s v="17.51 €"/>
        <s v="17.54 €"/>
        <s v="17.55 €"/>
        <s v="17.56 €"/>
        <s v="17.58 €"/>
        <s v="17.64 €"/>
        <s v="17.68 €"/>
        <s v="17.71 €"/>
        <s v="17.75 €"/>
        <s v="17.78 €"/>
        <s v="17.80 €"/>
        <s v="17.83 €"/>
        <s v="17.87 €"/>
        <s v="17.90 €"/>
        <s v="17.92 €"/>
        <s v="17.96 €"/>
        <s v="17.98 €"/>
        <s v="179.00 €"/>
        <s v="18.04 €"/>
        <s v="18.06 €"/>
        <s v="18.07 €"/>
        <s v="18.09 €"/>
        <s v="18.12 €"/>
        <s v="18.21 €"/>
        <s v="18.22 €"/>
        <s v="18.23 €"/>
        <s v="18.24 €"/>
        <s v="18.25 €"/>
        <s v="18.26 €"/>
        <s v="18.32 €"/>
        <s v="18.40 €"/>
        <s v="18.41 €"/>
        <s v="18.44 €"/>
        <s v="18.45 €"/>
        <s v="18.48 €"/>
        <s v="18.49 €"/>
        <s v="18.50 €"/>
        <s v="18.52 €"/>
        <s v="18.54 €"/>
        <s v="18.55 €"/>
        <s v="18.57 €"/>
        <s v="18.58 €"/>
        <s v="18.60 €"/>
        <s v="18.62 €"/>
        <s v="18.63 €"/>
        <s v="18.65 €"/>
        <s v="18.66 €"/>
        <s v="18.68 €"/>
        <s v="18.71 €"/>
        <s v="18.74 €"/>
        <s v="18.76 €"/>
        <s v="18.77 €"/>
        <s v="18.78 €"/>
        <s v="18.81 €"/>
        <s v="18.92 €"/>
        <s v="18.94 €"/>
        <s v="18.95 €"/>
        <s v="18.97 €"/>
        <s v="18.99 €"/>
        <s v="180.67 €"/>
        <s v="19.01 €"/>
        <s v="19.04 €"/>
        <s v="19.05 €"/>
        <s v="19.08 €"/>
        <s v="19.09 €"/>
        <s v="19.19 €"/>
        <s v="19.22 €"/>
        <s v="19.24 €"/>
        <s v="19.26 €"/>
        <s v="19.30 €"/>
        <s v="19.33 €"/>
        <s v="19.37 €"/>
        <s v="19.39 €"/>
        <s v="19.42 €"/>
        <s v="19.43 €"/>
        <s v="19.45 €"/>
        <s v="19.47 €"/>
        <s v="19.49 €"/>
        <s v="19.51 €"/>
        <s v="19.54 €"/>
        <s v="19.57 €"/>
        <s v="19.59 €"/>
        <s v="19.60 €"/>
        <s v="19.62 €"/>
        <s v="19.63 €"/>
        <s v="19.68 €"/>
        <s v="19.69 €"/>
        <s v="19.74 €"/>
        <s v="19.75 €"/>
        <s v="19.76 €"/>
        <s v="19.77 €"/>
        <s v="19.80 €"/>
        <s v="19.81 €"/>
        <s v="19.84 €"/>
        <s v="19.88 €"/>
        <s v="19.90 €"/>
        <s v="19.93 €"/>
        <s v="19.95 €"/>
        <s v="19.99 €"/>
        <s v="20.00 €"/>
        <s v="20.01 €"/>
        <s v="20.03 €"/>
        <s v="20.04 €"/>
        <s v="20.05 €"/>
        <s v="20.09 €"/>
        <s v="20.11 €"/>
        <s v="20.13 €"/>
        <s v="20.15 €"/>
        <s v="20.16 €"/>
        <s v="20.20 €"/>
        <s v="20.22 €"/>
        <s v="20.24 €"/>
        <s v="20.32 €"/>
        <s v="20.33 €"/>
        <s v="20.37 €"/>
        <s v="20.38 €"/>
        <s v="20.40 €"/>
        <s v="20.41 €"/>
        <s v="20.44 €"/>
        <s v="20.45 €"/>
        <s v="20.49 €"/>
        <s v="20.53 €"/>
        <s v="20.55 €"/>
        <s v="20.62 €"/>
        <s v="20.64 €"/>
        <s v="20.65 €"/>
        <s v="20.66 €"/>
        <s v="20.68 €"/>
        <s v="20.70 €"/>
        <s v="20.73 €"/>
        <s v="20.74 €"/>
        <s v="20.75 €"/>
        <s v="20.77 €"/>
        <s v="20.79 €"/>
        <s v="20.81 €"/>
        <s v="20.83 €"/>
        <s v="20.84 €"/>
        <s v="20.89 €"/>
        <s v="20.93 €"/>
        <s v="20.94 €"/>
        <s v="20.98 €"/>
        <s v="20.99 €"/>
        <s v="200.18 €"/>
        <s v="21.06 €"/>
        <s v="21.09 €"/>
        <s v="21.10 €"/>
        <s v="21.12 €"/>
        <s v="21.14 €"/>
        <s v="21.15 €"/>
        <s v="21.18 €"/>
        <s v="21.22 €"/>
        <s v="21.24 €"/>
        <s v="21.25 €"/>
        <s v="21.30 €"/>
        <s v="21.34 €"/>
        <s v="21.35 €"/>
        <s v="21.39 €"/>
        <s v="21.41 €"/>
        <s v="21.49 €"/>
        <s v="21.50 €"/>
        <s v="21.52 €"/>
        <s v="21.53 €"/>
        <s v="21.54 €"/>
        <s v="21.58 €"/>
        <s v="21.59 €"/>
        <s v="21.60 €"/>
        <s v="21.61 €"/>
        <s v="21.65 €"/>
        <s v="21.66 €"/>
        <s v="21.71 €"/>
        <s v="21.73 €"/>
        <s v="21.74 €"/>
        <s v="21.78 €"/>
        <s v="21.80 €"/>
        <s v="21.81 €"/>
        <s v="21.85 €"/>
        <s v="21.87 €"/>
        <s v="21.91 €"/>
        <s v="21.94 €"/>
        <s v="21.95 €"/>
        <s v="22.01 €"/>
        <s v="22.05 €"/>
        <s v="22.06 €"/>
        <s v="22.09 €"/>
        <s v="22.12 €"/>
        <s v="22.16 €"/>
        <s v="22.20 €"/>
        <s v="22.21 €"/>
        <s v="22.23 €"/>
        <s v="22.29 €"/>
        <s v="22.33 €"/>
        <s v="22.36 €"/>
        <s v="22.41 €"/>
        <s v="22.43 €"/>
        <s v="22.45 €"/>
        <s v="22.46 €"/>
        <s v="22.48 €"/>
        <s v="22.52 €"/>
        <s v="22.53 €"/>
        <s v="22.54 €"/>
        <s v="22.56 €"/>
        <s v="22.57 €"/>
        <s v="22.59 €"/>
        <s v="22.60 €"/>
        <s v="22.68 €"/>
        <s v="22.70 €"/>
        <s v="22.73 €"/>
        <s v="22.74 €"/>
        <s v="22.75 €"/>
        <s v="22.80 €"/>
        <s v="22.84 €"/>
        <s v="22.85 €"/>
        <s v="22.89 €"/>
        <s v="22.91 €"/>
        <s v="22.92 €"/>
        <s v="22.94 €"/>
        <s v="22.97 €"/>
        <s v="23.03 €"/>
        <s v="23.04 €"/>
        <s v="23.06 €"/>
        <s v="23.09 €"/>
        <s v="23.10 €"/>
        <s v="23.12 €"/>
        <s v="23.14 €"/>
        <s v="23.16 €"/>
        <s v="23.19 €"/>
        <s v="23.20 €"/>
        <s v="23.25 €"/>
        <s v="23.35 €"/>
        <s v="23.37 €"/>
        <s v="23.38 €"/>
        <s v="23.39 €"/>
        <s v="23.40 €"/>
        <s v="23.41 €"/>
        <s v="23.42 €"/>
        <s v="23.48 €"/>
        <s v="23.49 €"/>
        <s v="23.50 €"/>
        <s v="23.56 €"/>
        <s v="23.58 €"/>
        <s v="23.60 €"/>
        <s v="23.61 €"/>
        <s v="23.62 €"/>
        <s v="23.65 €"/>
        <s v="23.69 €"/>
        <s v="23.72 €"/>
        <s v="23.78 €"/>
        <s v="23.80 €"/>
        <s v="23.82 €"/>
        <s v="23.84 €"/>
        <s v="23.85 €"/>
        <s v="23.91 €"/>
        <s v="23.95 €"/>
        <s v="23.97 €"/>
        <s v="24.00 €"/>
        <s v="24.03 €"/>
        <s v="24.06 €"/>
        <s v="24.18 €"/>
        <s v="24.21 €"/>
        <s v="24.23 €"/>
        <s v="24.30 €"/>
        <s v="24.32 €"/>
        <s v="24.33 €"/>
        <s v="24.35 €"/>
        <s v="24.39 €"/>
        <s v="24.41 €"/>
        <s v="24.42 €"/>
        <s v="24.49 €"/>
        <s v="24.51 €"/>
        <s v="24.53 €"/>
        <s v="24.56 €"/>
        <s v="24.58 €"/>
        <s v="24.63 €"/>
        <s v="24.67 €"/>
        <s v="24.69 €"/>
        <s v="24.71 €"/>
        <s v="24.72 €"/>
        <s v="24.73 €"/>
        <s v="24.76 €"/>
        <s v="24.80 €"/>
        <s v="24.87 €"/>
        <s v="24.89 €"/>
        <s v="24.92 €"/>
        <s v="25.00 €"/>
        <s v="25.01 €"/>
        <s v="25.03 €"/>
        <s v="25.05 €"/>
        <s v="25.11 €"/>
        <s v="25.15 €"/>
        <s v="25.17 €"/>
        <s v="25.25 €"/>
        <s v="25.30 €"/>
        <s v="25.34 €"/>
        <s v="25.45 €"/>
        <s v="25.57 €"/>
        <s v="25.59 €"/>
        <s v="25.64 €"/>
        <s v="25.68 €"/>
        <s v="25.70 €"/>
        <s v="25.71 €"/>
        <s v="25.79 €"/>
        <s v="25.81 €"/>
        <s v="25.83 €"/>
        <s v="25.93 €"/>
        <s v="25.98 €"/>
        <s v="26.02 €"/>
        <s v="26.07 €"/>
        <s v="26.17 €"/>
        <s v="26.20 €"/>
        <s v="26.28 €"/>
        <s v="26.33 €"/>
        <s v="26.39 €"/>
        <s v="26.40 €"/>
        <s v="26.45 €"/>
        <s v="26.57 €"/>
        <s v="26.71 €"/>
        <s v="26.72 €"/>
        <s v="26.76 €"/>
        <s v="26.80 €"/>
        <s v="26.82 €"/>
        <s v="26.86 €"/>
        <s v="26.90 €"/>
        <s v="26.93 €"/>
        <s v="26.99 €"/>
        <s v="27.01 €"/>
        <s v="27.19 €"/>
        <s v="27.38 €"/>
        <s v="27.39 €"/>
        <s v="27.52 €"/>
        <s v="27.68 €"/>
        <s v="27.80 €"/>
        <s v="27.82 €"/>
        <s v="27.83 €"/>
        <s v="27.90 €"/>
        <s v="28.14 €"/>
        <s v="28.23 €"/>
        <s v="28.24 €"/>
        <s v="28.26 €"/>
        <s v="28.31 €"/>
        <s v="28.72 €"/>
        <s v="28.83 €"/>
        <s v="28.89 €"/>
        <s v="28.90 €"/>
        <s v="28.98 €"/>
        <s v="29.00 €"/>
        <s v="29.04 €"/>
        <s v="29.12 €"/>
        <s v="29.21 €"/>
        <s v="29.25 €"/>
        <s v="29.33 €"/>
        <s v="29.44 €"/>
        <s v="29.56 €"/>
        <s v="29.75 €"/>
        <s v="29.80 €"/>
        <s v="29.93 €"/>
        <s v="30.01 €"/>
        <s v="30.13 €"/>
        <s v="30.19 €"/>
        <s v="30.27 €"/>
        <s v="30.33 €"/>
        <s v="30.37 €"/>
        <s v="30.38 €"/>
        <s v="30.40 €"/>
        <s v="30.44 €"/>
        <s v="30.47 €"/>
        <s v="30.54 €"/>
        <s v="30.70 €"/>
        <s v="30.73 €"/>
        <s v="30.76 €"/>
        <s v="30.83 €"/>
        <s v="30.90 €"/>
        <s v="30.91 €"/>
        <s v="31.06 €"/>
        <s v="31.07 €"/>
        <s v="31.10 €"/>
        <s v="31.19 €"/>
        <s v="31.24 €"/>
        <s v="31.32 €"/>
        <s v="31.38 €"/>
        <s v="31.42 €"/>
        <s v="31.51 €"/>
        <s v="31.54 €"/>
        <s v="31.57 €"/>
        <s v="31.59 €"/>
        <s v="31.68 €"/>
        <s v="31.71 €"/>
        <s v="31.76 €"/>
        <s v="31.83 €"/>
        <s v="31.89 €"/>
        <s v="31.92 €"/>
        <s v="31.97 €"/>
        <s v="32.14 €"/>
        <s v="32.17 €"/>
        <s v="32.21 €"/>
        <s v="32.23 €"/>
        <s v="32.25 €"/>
        <s v="32.28 €"/>
        <s v="32.53 €"/>
        <s v="32.90 €"/>
        <s v="32.97 €"/>
        <s v="33.05 €"/>
        <s v="33.18 €"/>
        <s v="33.23 €"/>
        <s v="33.54 €"/>
        <s v="33.60 €"/>
        <s v="33.73 €"/>
        <s v="33.75 €"/>
        <s v="33.78 €"/>
        <s v="34.39 €"/>
        <s v="34.40 €"/>
        <s v="34.41 €"/>
        <s v="34.47 €"/>
        <s v="34.72 €"/>
        <s v="34.88 €"/>
        <s v="34.89 €"/>
        <s v="34.91 €"/>
        <s v="34.96 €"/>
        <s v="35.01 €"/>
        <s v="35.09 €"/>
        <s v="35.14 €"/>
        <s v="35.16 €"/>
        <s v="35.17 €"/>
        <s v="35.19 €"/>
        <s v="35.22 €"/>
        <s v="35.24 €"/>
        <s v="35.31 €"/>
        <s v="35.49 €"/>
        <s v="35.60 €"/>
        <s v="35.83 €"/>
        <s v="35.86 €"/>
        <s v="35.87 €"/>
        <s v="35.88 €"/>
        <s v="35.98 €"/>
        <s v="36.04 €"/>
        <s v="36.08 €"/>
        <s v="36.10 €"/>
        <s v="36.12 €"/>
        <s v="36.24 €"/>
        <s v="36.25 €"/>
        <s v="36.32 €"/>
        <s v="36.52 €"/>
        <s v="36.58 €"/>
        <s v="36.61 €"/>
        <s v="36.66 €"/>
        <s v="36.78 €"/>
        <s v="37.05 €"/>
        <s v="37.06 €"/>
        <s v="37.13 €"/>
        <s v="37.46 €"/>
        <s v="37.49 €"/>
        <s v="37.60 €"/>
        <s v="37.74 €"/>
        <s v="37.78 €"/>
        <s v="37.91 €"/>
        <s v="37.94 €"/>
        <s v="38.03 €"/>
        <s v="38.08 €"/>
        <s v="38.26 €"/>
        <s v="38.41 €"/>
        <s v="38.43 €"/>
        <s v="38.48 €"/>
        <s v="38.50 €"/>
        <s v="38.59 €"/>
        <s v="38.70 €"/>
        <s v="38.78 €"/>
        <s v="38.87 €"/>
        <s v="39.05 €"/>
        <s v="39.08 €"/>
        <s v="39.10 €"/>
        <s v="39.17 €"/>
        <s v="39.31 €"/>
        <s v="39.76 €"/>
        <s v="39.87 €"/>
        <s v="39.97 €"/>
        <s v="40.11 €"/>
        <s v="40.15 €"/>
        <s v="40.17 €"/>
        <s v="40.53 €"/>
        <s v="40.57 €"/>
        <s v="40.61 €"/>
        <s v="40.63 €"/>
        <s v="40.66 €"/>
        <s v="40.71 €"/>
        <s v="40.75 €"/>
        <s v="41.01 €"/>
        <s v="41.04 €"/>
        <s v="41.05 €"/>
        <s v="41.28 €"/>
        <s v="41.29 €"/>
        <s v="41.32 €"/>
        <s v="41.58 €"/>
        <s v="41.67 €"/>
        <s v="41.92 €"/>
        <s v="41.93 €"/>
        <s v="41.98 €"/>
        <s v="42.29 €"/>
        <s v="42.41 €"/>
        <s v="42.82 €"/>
        <s v="42.88 €"/>
        <s v="42.99 €"/>
        <s v="43.26 €"/>
        <s v="43.28 €"/>
        <s v="43.29 €"/>
        <s v="43.35 €"/>
        <s v="43.37 €"/>
        <s v="43.38 €"/>
        <s v="43.45 €"/>
        <s v="43.46 €"/>
        <s v="43.69 €"/>
        <s v="43.71 €"/>
        <s v="43.75 €"/>
        <s v="43.93 €"/>
        <s v="43.99 €"/>
        <s v="44.04 €"/>
        <s v="44.10 €"/>
        <s v="44.12 €"/>
        <s v="44.17 €"/>
        <s v="44.24 €"/>
        <s v="44.26 €"/>
        <s v="44.44 €"/>
        <s v="44.49 €"/>
        <s v="45.04 €"/>
        <s v="45.23 €"/>
        <s v="45.28 €"/>
        <s v="45.34 €"/>
        <s v="45.41 €"/>
        <s v="45.49 €"/>
        <s v="45.50 €"/>
        <s v="45.56 €"/>
        <s v="45.82 €"/>
        <s v="45.83 €"/>
        <s v="45.89 €"/>
        <s v="45.97 €"/>
        <s v="45.99 €"/>
        <s v="46.02 €"/>
        <s v="46.14 €"/>
        <s v="46.15 €"/>
        <s v="46.26 €"/>
        <s v="46.36 €"/>
        <s v="46.38 €"/>
        <s v="46.56 €"/>
        <s v="46.58 €"/>
        <s v="46.59 €"/>
        <s v="46.64 €"/>
        <s v="46.99 €"/>
        <s v="47.01 €"/>
        <s v="47.12 €"/>
        <s v="47.91 €"/>
        <s v="47.99 €"/>
        <s v="48.18 €"/>
        <s v="48.21 €"/>
        <s v="48.63 €"/>
        <s v="48.73 €"/>
        <s v="48.84 €"/>
        <s v="48.89 €"/>
        <s v="48.92 €"/>
        <s v="48.99 €"/>
        <s v="49.38 €"/>
        <s v="49.54 €"/>
        <s v="49.81 €"/>
        <s v="49.83 €"/>
        <s v="49.93 €"/>
        <s v="49.98 €"/>
        <s v="5.72 €"/>
        <s v="50.10 €"/>
        <s v="50.16 €"/>
        <s v="50.25 €"/>
        <s v="50.42 €"/>
        <s v="50.48 €"/>
        <s v="50.52 €"/>
        <s v="50.60 €"/>
        <s v="50.63 €"/>
        <s v="50.67 €"/>
        <s v="51.19 €"/>
        <s v="51.51 €"/>
        <s v="51.85 €"/>
        <s v="51.89 €"/>
        <s v="51.99 €"/>
        <s v="52.06 €"/>
        <s v="52.39 €"/>
        <s v="52.45 €"/>
        <s v="53.04 €"/>
        <s v="53.22 €"/>
        <s v="53.62 €"/>
        <s v="53.82 €"/>
        <s v="54.40 €"/>
        <s v="54.47 €"/>
        <s v="55.02 €"/>
        <s v="55.16 €"/>
        <s v="55.32 €"/>
        <s v="55.63 €"/>
        <s v="55.99 €"/>
        <s v="56.07 €"/>
        <s v="56.08 €"/>
        <s v="56.33 €"/>
        <s v="56.45 €"/>
        <s v="56.50 €"/>
        <s v="56.67 €"/>
        <s v="56.77 €"/>
        <s v="57.29 €"/>
        <s v="57.65 €"/>
        <s v="57.66 €"/>
        <s v="57.80 €"/>
        <s v="57.82 €"/>
        <s v="57.89 €"/>
        <s v="58.32 €"/>
        <s v="58.40 €"/>
        <s v="58.68 €"/>
        <s v="58.94 €"/>
        <s v="59.08 €"/>
        <s v="59.22 €"/>
        <s v="59.58 €"/>
        <s v="59.81 €"/>
        <s v="59.90 €"/>
        <s v="59.99 €"/>
        <s v="6.60 €"/>
        <s v="6.76 €"/>
        <s v="60.16 €"/>
        <s v="60.34 €"/>
        <s v="60.38 €"/>
        <s v="60.48 €"/>
        <s v="60.92 €"/>
        <s v="61.43 €"/>
        <s v="61.58 €"/>
        <s v="62.12 €"/>
        <s v="63.46 €"/>
        <s v="63.52 €"/>
        <s v="64.47 €"/>
        <s v="64.82 €"/>
        <s v="64.99 €"/>
        <s v="65.16 €"/>
        <s v="65.29 €"/>
        <s v="65.30 €"/>
        <s v="65.70 €"/>
        <s v="65.90 €"/>
        <s v="67.60 €"/>
        <s v="67.78 €"/>
        <s v="67.85 €"/>
        <s v="67.86 €"/>
        <s v="68.61 €"/>
        <s v="68.64 €"/>
        <s v="69.11 €"/>
        <s v="69.17 €"/>
        <s v="69.52 €"/>
        <s v="69.56 €"/>
        <s v="69.67 €"/>
        <s v="69.68 €"/>
        <s v="7.00 €"/>
        <s v="7.05 €"/>
        <s v="7.10 €"/>
        <s v="7.23 €"/>
        <s v="7.42 €"/>
        <s v="7.68 €"/>
        <s v="7.79 €"/>
        <s v="7.97 €"/>
        <s v="70.25 €"/>
        <s v="71.35 €"/>
        <s v="71.36 €"/>
        <s v="71.61 €"/>
        <s v="71.65 €"/>
        <s v="71.72 €"/>
        <s v="72.39 €"/>
        <s v="72.72 €"/>
        <s v="72.85 €"/>
        <s v="73.15 €"/>
        <s v="73.23 €"/>
        <s v="73.70 €"/>
        <s v="74.98 €"/>
        <s v="74.99 €"/>
        <s v="76.63 €"/>
        <s v="77.45 €"/>
        <s v="78.97 €"/>
        <s v="79.12 €"/>
        <s v="8.26 €"/>
        <s v="8.38 €"/>
        <s v="8.41 €"/>
        <s v="8.63 €"/>
        <s v="8.70 €"/>
        <s v="8.75 €"/>
        <s v="8.80 €"/>
        <s v="8.81 €"/>
        <s v="8.90 €"/>
        <s v="82.74 €"/>
        <s v="83.50 €"/>
        <s v="85.83 €"/>
        <s v="85.95 €"/>
        <s v="86.02 €"/>
        <s v="87.76 €"/>
        <s v="87.98 €"/>
        <s v="89.15 €"/>
        <s v="9.02 €"/>
        <s v="9.03 €"/>
        <s v="9.09 €"/>
        <s v="9.11 €"/>
        <s v="9.22 €"/>
        <s v="9.25 €"/>
        <s v="9.29 €"/>
        <s v="9.30 €"/>
        <s v="9.32 €"/>
        <s v="9.36 €"/>
        <s v="9.44 €"/>
        <s v="9.54 €"/>
        <s v="9.57 €"/>
        <s v="9.60 €"/>
        <s v="9.62 €"/>
        <s v="9.64 €"/>
        <s v="9.70 €"/>
        <s v="9.74 €"/>
        <s v="9.81 €"/>
        <s v="9.83 €"/>
        <s v="9.89 €"/>
        <s v="9.91 €"/>
        <s v="9.98 €"/>
        <s v="90.92 €"/>
        <s v="92.77 €"/>
        <s v="93.11 €"/>
        <s v="95.15 €"/>
        <s v="95.65 €"/>
        <s v="95.71 €"/>
        <s v="96.77 €"/>
        <s v="97.14 €"/>
        <s v="97.85 €"/>
        <s v="98.54 €"/>
        <s v="98.80 €"/>
        <s v="99.65 €"/>
        <s v="99.90 €"/>
        <m/>
      </sharedItems>
    </cacheField>
    <cacheField name="CPS" numFmtId="0">
      <sharedItems containsBlank="1" containsMixedTypes="1" containsNumber="1" minValue="1.2875" maxValue="11.6707142857143" count="984">
        <n v="1.2875"/>
        <n v="4.335"/>
        <n v="5.8025"/>
        <n v="6.67071428571429"/>
        <n v="7.67071428571429"/>
        <n v="7.89883116883117"/>
        <n v="8.67071428571429"/>
        <n v="9.67071428571429"/>
        <n v="10.6707142857143"/>
        <n v="11.6707142857143"/>
        <s v="#DIV/0!"/>
        <s v="$ 10.80"/>
        <s v="$ 104.53"/>
        <s v="$ 12.05"/>
        <s v="$ 12.65"/>
        <s v="$ 12.78"/>
        <s v="$ 13.01"/>
        <s v="$ 13.12"/>
        <s v="$ 14.62"/>
        <s v="$ 14.84"/>
        <s v="$ 15.82"/>
        <s v="$ 15.96"/>
        <s v="$ 16.18"/>
        <s v="$ 16.45"/>
        <s v="$ 17.24"/>
        <s v="$ 17.82"/>
        <s v="$ 18.35"/>
        <s v="$ 18.88"/>
        <s v="$ 18.92"/>
        <s v="$ 20.84"/>
        <s v="$ 23.44"/>
        <s v="$ 34.18"/>
        <s v="$ 55.65"/>
        <s v="$ 6.09"/>
        <s v="$ 6.28"/>
        <s v="$ 6.31"/>
        <s v="$ 67.19"/>
        <s v="$ 7.24"/>
        <s v="$ 7.64"/>
        <s v="$ 8.70"/>
        <s v="$ 9.53"/>
        <s v="$ 9.59"/>
        <s v="£ 0.70"/>
        <s v="£ 1.30"/>
        <s v="£ 1.37"/>
        <s v="£ 1.62"/>
        <s v="£ 1.74"/>
        <s v="£ 1.79"/>
        <s v="£ 1.86"/>
        <s v="£ 1.95"/>
        <s v="£ 10.16"/>
        <s v="£ 10.22"/>
        <s v="£ 10.32"/>
        <s v="£ 11.69"/>
        <s v="£ 12.10"/>
        <s v="£ 12.22"/>
        <s v="£ 12.45"/>
        <s v="£ 13.15"/>
        <s v="£ 13.46"/>
        <s v="£ 14.51"/>
        <s v="£ 15.99"/>
        <s v="£ 19.25"/>
        <s v="£ 2.01"/>
        <s v="£ 2.24"/>
        <s v="£ 2.43"/>
        <s v="£ 2.44"/>
        <s v="£ 2.49"/>
        <s v="£ 2.54"/>
        <s v="£ 2.76"/>
        <s v="£ 2.80"/>
        <s v="£ 2.88"/>
        <s v="£ 2.91"/>
        <s v="£ 20.25"/>
        <s v="£ 20.74"/>
        <s v="£ 23.66"/>
        <s v="£ 26.47"/>
        <s v="£ 3.07"/>
        <s v="£ 3.08"/>
        <s v="£ 3.13"/>
        <s v="£ 3.15"/>
        <s v="£ 3.19"/>
        <s v="£ 3.20"/>
        <s v="£ 3.29"/>
        <s v="£ 3.31"/>
        <s v="£ 3.39"/>
        <s v="£ 3.46"/>
        <s v="£ 3.49"/>
        <s v="£ 3.56"/>
        <s v="£ 3.58"/>
        <s v="£ 3.59"/>
        <s v="£ 3.79"/>
        <s v="£ 3.86"/>
        <s v="£ 3.94"/>
        <s v="£ 3.98"/>
        <s v="£ 34.38"/>
        <s v="£ 36.33"/>
        <s v="£ 4.16"/>
        <s v="£ 4.17"/>
        <s v="£ 4.24"/>
        <s v="£ 4.25"/>
        <s v="£ 4.26"/>
        <s v="£ 4.32"/>
        <s v="£ 4.36"/>
        <s v="£ 4.38"/>
        <s v="£ 4.52"/>
        <s v="£ 4.54"/>
        <s v="£ 4.60"/>
        <s v="£ 4.68"/>
        <s v="£ 4.77"/>
        <s v="£ 4.78"/>
        <s v="£ 4.82"/>
        <s v="£ 4.84"/>
        <s v="£ 4.88"/>
        <s v="£ 43.71"/>
        <s v="£ 44.13"/>
        <s v="£ 5.07"/>
        <s v="£ 5.18"/>
        <s v="£ 5.23"/>
        <s v="£ 5.31"/>
        <s v="£ 5.46"/>
        <s v="£ 5.54"/>
        <s v="£ 5.67"/>
        <s v="£ 5.72"/>
        <s v="£ 5.75"/>
        <s v="£ 5.81"/>
        <s v="£ 5.83"/>
        <s v="£ 6.05"/>
        <s v="£ 6.11"/>
        <s v="£ 6.17"/>
        <s v="£ 6.19"/>
        <s v="£ 6.23"/>
        <s v="£ 6.29"/>
        <s v="£ 6.42"/>
        <s v="£ 6.64"/>
        <s v="£ 6.75"/>
        <s v="£ 6.82"/>
        <s v="£ 66.77"/>
        <s v="£ 7.09"/>
        <s v="£ 7.58"/>
        <s v="£ 7.64"/>
        <s v="£ 7.85"/>
        <s v="£ 7.87"/>
        <s v="£ 8.26"/>
        <s v="£ 8.29"/>
        <s v="£ 8.54"/>
        <s v="£ 8.84"/>
        <s v="£ 8.97"/>
        <s v="£ 9.18"/>
        <s v="£ 9.36"/>
        <s v="£ 9.58"/>
        <s v="£ 9.99"/>
        <s v="0.18 €"/>
        <s v="0.24 €"/>
        <s v="0.26 €"/>
        <s v="0.28 €"/>
        <s v="0.41 €"/>
        <s v="0.47 €"/>
        <s v="0.52 €"/>
        <s v="0.56 €"/>
        <s v="0.57 €"/>
        <s v="0.60 €"/>
        <s v="0.62 €"/>
        <s v="0.64 €"/>
        <s v="0.66 €"/>
        <s v="0.70 €"/>
        <s v="0.71 €"/>
        <s v="0.72 €"/>
        <s v="0.76 €"/>
        <s v="0.77 €"/>
        <s v="0.82 €"/>
        <s v="0.86 €"/>
        <s v="0.89 €"/>
        <s v="0.93 €"/>
        <s v="0.96 €"/>
        <s v="0.98 €"/>
        <s v="1.06 €"/>
        <s v="1.12 €"/>
        <s v="1.13 €"/>
        <s v="1.14 €"/>
        <s v="1.16 €"/>
        <s v="1.17 €"/>
        <s v="1.19 €"/>
        <s v="1.23 €"/>
        <s v="1.27 €"/>
        <s v="1.33 €"/>
        <s v="1.34 €"/>
        <s v="1.37 €"/>
        <s v="1.38 €"/>
        <s v="1.39 €"/>
        <s v="1.41 €"/>
        <s v="1.42 €"/>
        <s v="1.44 €"/>
        <s v="1.45 €"/>
        <s v="1.51 €"/>
        <s v="1.54 €"/>
        <s v="1.56 €"/>
        <s v="1.57 €"/>
        <s v="1.61 €"/>
        <s v="1.62 €"/>
        <s v="1.64 €"/>
        <s v="1.68 €"/>
        <s v="1.70 €"/>
        <s v="1.74 €"/>
        <s v="1.75 €"/>
        <s v="1.76 €"/>
        <s v="1.77 €"/>
        <s v="1.79 €"/>
        <s v="1.80 €"/>
        <s v="1.83 €"/>
        <s v="1.84 €"/>
        <s v="1.86 €"/>
        <s v="1.87 €"/>
        <s v="1.88 €"/>
        <s v="1.92 €"/>
        <s v="1.94 €"/>
        <s v="1.95 €"/>
        <s v="1.96 €"/>
        <s v="1.99 €"/>
        <s v="10.00 €"/>
        <s v="10.01 €"/>
        <s v="10.04 €"/>
        <s v="10.05 €"/>
        <s v="10.06 €"/>
        <s v="10.09 €"/>
        <s v="10.10 €"/>
        <s v="10.11 €"/>
        <s v="10.12 €"/>
        <s v="10.13 €"/>
        <s v="10.15 €"/>
        <s v="10.16 €"/>
        <s v="10.19 €"/>
        <s v="10.20 €"/>
        <s v="10.25 €"/>
        <s v="10.32 €"/>
        <s v="10.34 €"/>
        <s v="10.44 €"/>
        <s v="10.50 €"/>
        <s v="10.51 €"/>
        <s v="10.55 €"/>
        <s v="10.57 €"/>
        <s v="10.70 €"/>
        <s v="10.72 €"/>
        <s v="10.76 €"/>
        <s v="10.80 €"/>
        <s v="10.86 €"/>
        <s v="10.87 €"/>
        <s v="10.88 €"/>
        <s v="10.90 €"/>
        <s v="10.91 €"/>
        <s v="10.93 €"/>
        <s v="10.94 €"/>
        <s v="10.95 €"/>
        <s v="10.99 €"/>
        <s v="103.09 €"/>
        <s v="105.58 €"/>
        <s v="11.05 €"/>
        <s v="11.07 €"/>
        <s v="11.11 €"/>
        <s v="11.13 €"/>
        <s v="11.14 €"/>
        <s v="11.15 €"/>
        <s v="11.20 €"/>
        <s v="11.24 €"/>
        <s v="11.25 €"/>
        <s v="11.26 €"/>
        <s v="11.29 €"/>
        <s v="11.30 €"/>
        <s v="11.31 €"/>
        <s v="11.32 €"/>
        <s v="11.36 €"/>
        <s v="11.43 €"/>
        <s v="11.44 €"/>
        <s v="11.47 €"/>
        <s v="11.48 €"/>
        <s v="11.51 €"/>
        <s v="11.56 €"/>
        <s v="11.57 €"/>
        <s v="11.60 €"/>
        <s v="11.61 €"/>
        <s v="11.67 €"/>
        <s v="11.68 €"/>
        <s v="11.69 €"/>
        <s v="11.74 €"/>
        <s v="11.80 €"/>
        <s v="11.81 €"/>
        <s v="11.86 €"/>
        <s v="11.90 €"/>
        <s v="11.91 €"/>
        <s v="11.98 €"/>
        <s v="110.51 €"/>
        <s v="12.03 €"/>
        <s v="12.06 €"/>
        <s v="12.14 €"/>
        <s v="12.16 €"/>
        <s v="12.22 €"/>
        <s v="12.30 €"/>
        <s v="12.34 €"/>
        <s v="12.35 €"/>
        <s v="12.41 €"/>
        <s v="12.44 €"/>
        <s v="12.45 €"/>
        <s v="12.50 €"/>
        <s v="12.52 €"/>
        <s v="12.56 €"/>
        <s v="12.60 €"/>
        <s v="12.61 €"/>
        <s v="12.63 €"/>
        <s v="12.65 €"/>
        <s v="12.68 €"/>
        <s v="12.70 €"/>
        <s v="12.79 €"/>
        <s v="12.84 €"/>
        <s v="12.87 €"/>
        <s v="12.90 €"/>
        <s v="12.91 €"/>
        <s v="12.95 €"/>
        <s v="12.98 €"/>
        <s v="122.61 €"/>
        <s v="13.09 €"/>
        <s v="13.11 €"/>
        <s v="13.20 €"/>
        <s v="13.22 €"/>
        <s v="13.37 €"/>
        <s v="13.48 €"/>
        <s v="13.58 €"/>
        <s v="13.62 €"/>
        <s v="13.65 €"/>
        <s v="13.90 €"/>
        <s v="13.94 €"/>
        <s v="131.28 €"/>
        <s v="14.08 €"/>
        <s v="14.14 €"/>
        <s v="14.20 €"/>
        <s v="14.26 €"/>
        <s v="14.30 €"/>
        <s v="14.46 €"/>
        <s v="14.48 €"/>
        <s v="14.51 €"/>
        <s v="14.52 €"/>
        <s v="14.55 €"/>
        <s v="14.72 €"/>
        <s v="14.80 €"/>
        <s v="14.82 €"/>
        <s v="14.85 €"/>
        <s v="14.89 €"/>
        <s v="14.96 €"/>
        <s v="14.99 €"/>
        <s v="15.11 €"/>
        <s v="15.12 €"/>
        <s v="15.17 €"/>
        <s v="15.19 €"/>
        <s v="15.25 €"/>
        <s v="15.44 €"/>
        <s v="15.47 €"/>
        <s v="15.51 €"/>
        <s v="15.66 €"/>
        <s v="15.69 €"/>
        <s v="15.75 €"/>
        <s v="15.79 €"/>
        <s v="15.84 €"/>
        <s v="15.88 €"/>
        <s v="152.60 €"/>
        <s v="16.06 €"/>
        <s v="16.09 €"/>
        <s v="16.16 €"/>
        <s v="16.26 €"/>
        <s v="16.27 €"/>
        <s v="16.64 €"/>
        <s v="16.81 €"/>
        <s v="17.13 €"/>
        <s v="17.15 €"/>
        <s v="17.22 €"/>
        <s v="17.23 €"/>
        <s v="17.27 €"/>
        <s v="17.40 €"/>
        <s v="17.46 €"/>
        <s v="17.63 €"/>
        <s v="17.67 €"/>
        <s v="17.70 €"/>
        <s v="17.72 €"/>
        <s v="17.74 €"/>
        <s v="17.87 €"/>
        <s v="17.89 €"/>
        <s v="18.01 €"/>
        <s v="18.04 €"/>
        <s v="18.05 €"/>
        <s v="18.12 €"/>
        <s v="18.18 €"/>
        <s v="18.24 €"/>
        <s v="18.36 €"/>
        <s v="18.39 €"/>
        <s v="18.54 €"/>
        <s v="18.65 €"/>
        <s v="18.84 €"/>
        <s v="19.02 €"/>
        <s v="19.12 €"/>
        <s v="19.34 €"/>
        <s v="19.67 €"/>
        <s v="19.96 €"/>
        <s v="2.02 €"/>
        <s v="2.04 €"/>
        <s v="2.06 €"/>
        <s v="2.07 €"/>
        <s v="2.11 €"/>
        <s v="2.12 €"/>
        <s v="2.13 €"/>
        <s v="2.15 €"/>
        <s v="2.19 €"/>
        <s v="2.20 €"/>
        <s v="2.21 €"/>
        <s v="2.22 €"/>
        <s v="2.25 €"/>
        <s v="2.26 €"/>
        <s v="2.27 €"/>
        <s v="2.28 €"/>
        <s v="2.29 €"/>
        <s v="2.32 €"/>
        <s v="2.33 €"/>
        <s v="2.34 €"/>
        <s v="2.35 €"/>
        <s v="2.36 €"/>
        <s v="2.38 €"/>
        <s v="2.39 €"/>
        <s v="2.40 €"/>
        <s v="2.41 €"/>
        <s v="2.43 €"/>
        <s v="2.44 €"/>
        <s v="2.47 €"/>
        <s v="2.48 €"/>
        <s v="2.50 €"/>
        <s v="2.53 €"/>
        <s v="2.54 €"/>
        <s v="2.55 €"/>
        <s v="2.56 €"/>
        <s v="2.57 €"/>
        <s v="2.59 €"/>
        <s v="2.60 €"/>
        <s v="2.61 €"/>
        <s v="2.64 €"/>
        <s v="2.65 €"/>
        <s v="2.67 €"/>
        <s v="2.68 €"/>
        <s v="2.69 €"/>
        <s v="2.70 €"/>
        <s v="2.71 €"/>
        <s v="2.72 €"/>
        <s v="2.73 €"/>
        <s v="2.74 €"/>
        <s v="2.75 €"/>
        <s v="2.76 €"/>
        <s v="2.77 €"/>
        <s v="2.78 €"/>
        <s v="2.80 €"/>
        <s v="2.81 €"/>
        <s v="2.82 €"/>
        <s v="2.83 €"/>
        <s v="2.85 €"/>
        <s v="2.87 €"/>
        <s v="2.88 €"/>
        <s v="2.89 €"/>
        <s v="2.90 €"/>
        <s v="2.93 €"/>
        <s v="2.95 €"/>
        <s v="2.97 €"/>
        <s v="2.98 €"/>
        <s v="2.99 €"/>
        <s v="20.04 €"/>
        <s v="20.13 €"/>
        <s v="20.15 €"/>
        <s v="20.23 €"/>
        <s v="20.40 €"/>
        <s v="20.55 €"/>
        <s v="20.62 €"/>
        <s v="20.79 €"/>
        <s v="20.82 €"/>
        <s v="20.84 €"/>
        <s v="20.85 €"/>
        <s v="20.87 €"/>
        <s v="21.04 €"/>
        <s v="21.17 €"/>
        <s v="21.19 €"/>
        <s v="21.29 €"/>
        <s v="21.48 €"/>
        <s v="21.51 €"/>
        <s v="21.64 €"/>
        <s v="22.18 €"/>
        <s v="22.20 €"/>
        <s v="22.30 €"/>
        <s v="22.49 €"/>
        <s v="22.77 €"/>
        <s v="22.81 €"/>
        <s v="22.83 €"/>
        <s v="23.04 €"/>
        <s v="23.18 €"/>
        <s v="23.30 €"/>
        <s v="23.76 €"/>
        <s v="24.14 €"/>
        <s v="24.27 €"/>
        <s v="24.78 €"/>
        <s v="25.15 €"/>
        <s v="25.23 €"/>
        <s v="25.27 €"/>
        <s v="25.28 €"/>
        <s v="25.41 €"/>
        <s v="25.42 €"/>
        <s v="25.62 €"/>
        <s v="25.91 €"/>
        <s v="26.56 €"/>
        <s v="26.88 €"/>
        <s v="27.16 €"/>
        <s v="27.24 €"/>
        <s v="27.48 €"/>
        <s v="27.59 €"/>
        <s v="28.45 €"/>
        <s v="29.17 €"/>
        <s v="3.01 €"/>
        <s v="3.03 €"/>
        <s v="3.04 €"/>
        <s v="3.05 €"/>
        <s v="3.07 €"/>
        <s v="3.08 €"/>
        <s v="3.09 €"/>
        <s v="3.10 €"/>
        <s v="3.12 €"/>
        <s v="3.13 €"/>
        <s v="3.14 €"/>
        <s v="3.15 €"/>
        <s v="3.16 €"/>
        <s v="3.17 €"/>
        <s v="3.19 €"/>
        <s v="3.20 €"/>
        <s v="3.21 €"/>
        <s v="3.22 €"/>
        <s v="3.23 €"/>
        <s v="3.24 €"/>
        <s v="3.25 €"/>
        <s v="3.27 €"/>
        <s v="3.28 €"/>
        <s v="3.29 €"/>
        <s v="3.31 €"/>
        <s v="3.32 €"/>
        <s v="3.33 €"/>
        <s v="3.34 €"/>
        <s v="3.35 €"/>
        <s v="3.39 €"/>
        <s v="3.40 €"/>
        <s v="3.41 €"/>
        <s v="3.42 €"/>
        <s v="3.43 €"/>
        <s v="3.44 €"/>
        <s v="3.45 €"/>
        <s v="3.46 €"/>
        <s v="3.48 €"/>
        <s v="3.49 €"/>
        <s v="3.50 €"/>
        <s v="3.51 €"/>
        <s v="3.52 €"/>
        <s v="3.55 €"/>
        <s v="3.56 €"/>
        <s v="3.57 €"/>
        <s v="3.58 €"/>
        <s v="3.59 €"/>
        <s v="3.60 €"/>
        <s v="3.61 €"/>
        <s v="3.62 €"/>
        <s v="3.63 €"/>
        <s v="3.67 €"/>
        <s v="3.68 €"/>
        <s v="3.69 €"/>
        <s v="3.70 €"/>
        <s v="3.71 €"/>
        <s v="3.72 €"/>
        <s v="3.73 €"/>
        <s v="3.74 €"/>
        <s v="3.77 €"/>
        <s v="3.79 €"/>
        <s v="3.80 €"/>
        <s v="3.81 €"/>
        <s v="3.82 €"/>
        <s v="3.83 €"/>
        <s v="3.86 €"/>
        <s v="3.92 €"/>
        <s v="3.93 €"/>
        <s v="3.94 €"/>
        <s v="3.96 €"/>
        <s v="3.97 €"/>
        <s v="3.98 €"/>
        <s v="30.07 €"/>
        <s v="30.23 €"/>
        <s v="30.30 €"/>
        <s v="30.31 €"/>
        <s v="30.62 €"/>
        <s v="30.89 €"/>
        <s v="301.55 €"/>
        <s v="31.76 €"/>
        <s v="31.86 €"/>
        <s v="33.40 €"/>
        <s v="34.75 €"/>
        <s v="34.83 €"/>
        <s v="37.37 €"/>
        <s v="37.71 €"/>
        <s v="38.99 €"/>
        <s v="39.84 €"/>
        <s v="4.00 €"/>
        <s v="4.01 €"/>
        <s v="4.02 €"/>
        <s v="4.04 €"/>
        <s v="4.05 €"/>
        <s v="4.06 €"/>
        <s v="4.08 €"/>
        <s v="4.09 €"/>
        <s v="4.10 €"/>
        <s v="4.11 €"/>
        <s v="4.12 €"/>
        <s v="4.13 €"/>
        <s v="4.14 €"/>
        <s v="4.15 €"/>
        <s v="4.16 €"/>
        <s v="4.17 €"/>
        <s v="4.18 €"/>
        <s v="4.19 €"/>
        <s v="4.20 €"/>
        <s v="4.21 €"/>
        <s v="4.25 €"/>
        <s v="4.27 €"/>
        <s v="4.28 €"/>
        <s v="4.29 €"/>
        <s v="4.30 €"/>
        <s v="4.32 €"/>
        <s v="4.34 €"/>
        <s v="4.35 €"/>
        <s v="4.39 €"/>
        <s v="4.41 €"/>
        <s v="4.43 €"/>
        <s v="4.44 €"/>
        <s v="4.46 €"/>
        <s v="4.47 €"/>
        <s v="4.48 €"/>
        <s v="4.49 €"/>
        <s v="4.50 €"/>
        <s v="4.51 €"/>
        <s v="4.52 €"/>
        <s v="4.54 €"/>
        <s v="4.55 €"/>
        <s v="4.58 €"/>
        <s v="4.59 €"/>
        <s v="4.60 €"/>
        <s v="4.61 €"/>
        <s v="4.62 €"/>
        <s v="4.63 €"/>
        <s v="4.64 €"/>
        <s v="4.65 €"/>
        <s v="4.66 €"/>
        <s v="4.67 €"/>
        <s v="4.68 €"/>
        <s v="4.70 €"/>
        <s v="4.71 €"/>
        <s v="4.72 €"/>
        <s v="4.73 €"/>
        <s v="4.74 €"/>
        <s v="4.75 €"/>
        <s v="4.76 €"/>
        <s v="4.77 €"/>
        <s v="4.80 €"/>
        <s v="4.81 €"/>
        <s v="4.84 €"/>
        <s v="4.85 €"/>
        <s v="4.86 €"/>
        <s v="4.87 €"/>
        <s v="4.88 €"/>
        <s v="4.89 €"/>
        <s v="4.90 €"/>
        <s v="4.91 €"/>
        <s v="4.92 €"/>
        <s v="4.93 €"/>
        <s v="4.94 €"/>
        <s v="4.95 €"/>
        <s v="4.98 €"/>
        <s v="40.33 €"/>
        <s v="40.56 €"/>
        <s v="40.85 €"/>
        <s v="41.16 €"/>
        <s v="41.26 €"/>
        <s v="42.05 €"/>
        <s v="43.95 €"/>
        <s v="44.64 €"/>
        <s v="44.88 €"/>
        <s v="45.08 €"/>
        <s v="48.61 €"/>
        <s v="5.00 €"/>
        <s v="5.02 €"/>
        <s v="5.03 €"/>
        <s v="5.04 €"/>
        <s v="5.05 €"/>
        <s v="5.06 €"/>
        <s v="5.07 €"/>
        <s v="5.08 €"/>
        <s v="5.09 €"/>
        <s v="5.11 €"/>
        <s v="5.12 €"/>
        <s v="5.13 €"/>
        <s v="5.14 €"/>
        <s v="5.15 €"/>
        <s v="5.16 €"/>
        <s v="5.17 €"/>
        <s v="5.18 €"/>
        <s v="5.20 €"/>
        <s v="5.22 €"/>
        <s v="5.23 €"/>
        <s v="5.24 €"/>
        <s v="5.26 €"/>
        <s v="5.27 €"/>
        <s v="5.28 €"/>
        <s v="5.29 €"/>
        <s v="5.30 €"/>
        <s v="5.32 €"/>
        <s v="5.35 €"/>
        <s v="5.36 €"/>
        <s v="5.38 €"/>
        <s v="5.39 €"/>
        <s v="5.40 €"/>
        <s v="5.42 €"/>
        <s v="5.43 €"/>
        <s v="5.45 €"/>
        <s v="5.46 €"/>
        <s v="5.48 €"/>
        <s v="5.49 €"/>
        <s v="5.51 €"/>
        <s v="5.53 €"/>
        <s v="5.54 €"/>
        <s v="5.55 €"/>
        <s v="5.57 €"/>
        <s v="5.60 €"/>
        <s v="5.61 €"/>
        <s v="5.62 €"/>
        <s v="5.64 €"/>
        <s v="5.65 €"/>
        <s v="5.66 €"/>
        <s v="5.68 €"/>
        <s v="5.69 €"/>
        <s v="5.70 €"/>
        <s v="5.71 €"/>
        <s v="5.72 €"/>
        <s v="5.73 €"/>
        <s v="5.74 €"/>
        <s v="5.75 €"/>
        <s v="5.77 €"/>
        <s v="5.78 €"/>
        <s v="5.79 €"/>
        <s v="5.80 €"/>
        <s v="5.81 €"/>
        <s v="5.82 €"/>
        <s v="5.83 €"/>
        <s v="5.84 €"/>
        <s v="5.85 €"/>
        <s v="5.86 €"/>
        <s v="5.87 €"/>
        <s v="5.89 €"/>
        <s v="5.92 €"/>
        <s v="5.94 €"/>
        <s v="5.95 €"/>
        <s v="5.96 €"/>
        <s v="5.98 €"/>
        <s v="5.99 €"/>
        <s v="50.73 €"/>
        <s v="55.61 €"/>
        <s v="57.94 €"/>
        <s v="6.01 €"/>
        <s v="6.02 €"/>
        <s v="6.04 €"/>
        <s v="6.05 €"/>
        <s v="6.06 €"/>
        <s v="6.10 €"/>
        <s v="6.12 €"/>
        <s v="6.13 €"/>
        <s v="6.15 €"/>
        <s v="6.16 €"/>
        <s v="6.22 €"/>
        <s v="6.23 €"/>
        <s v="6.24 €"/>
        <s v="6.25 €"/>
        <s v="6.26 €"/>
        <s v="6.27 €"/>
        <s v="6.28 €"/>
        <s v="6.29 €"/>
        <s v="6.32 €"/>
        <s v="6.33 €"/>
        <s v="6.35 €"/>
        <s v="6.36 €"/>
        <s v="6.38 €"/>
        <s v="6.39 €"/>
        <s v="6.40 €"/>
        <s v="6.42 €"/>
        <s v="6.43 €"/>
        <s v="6.44 €"/>
        <s v="6.45 €"/>
        <s v="6.46 €"/>
        <s v="6.47 €"/>
        <s v="6.50 €"/>
        <s v="6.52 €"/>
        <s v="6.53 €"/>
        <s v="6.55 €"/>
        <s v="6.56 €"/>
        <s v="6.57 €"/>
        <s v="6.59 €"/>
        <s v="6.61 €"/>
        <s v="6.62 €"/>
        <s v="6.63 €"/>
        <s v="6.67 €"/>
        <s v="6.68 €"/>
        <s v="6.69 €"/>
        <s v="6.70 €"/>
        <s v="6.71 €"/>
        <s v="6.73 €"/>
        <s v="6.74 €"/>
        <s v="6.77 €"/>
        <s v="6.78 €"/>
        <s v="6.79 €"/>
        <s v="6.81 €"/>
        <s v="6.82 €"/>
        <s v="6.83 €"/>
        <s v="6.86 €"/>
        <s v="6.89 €"/>
        <s v="6.90 €"/>
        <s v="6.93 €"/>
        <s v="6.94 €"/>
        <s v="6.96 €"/>
        <s v="6.97 €"/>
        <s v="6.98 €"/>
        <s v="6.99 €"/>
        <s v="62.30 €"/>
        <s v="7.00 €"/>
        <s v="7.02 €"/>
        <s v="7.03 €"/>
        <s v="7.04 €"/>
        <s v="7.05 €"/>
        <s v="7.09 €"/>
        <s v="7.11 €"/>
        <s v="7.13 €"/>
        <s v="7.14 €"/>
        <s v="7.15 €"/>
        <s v="7.16 €"/>
        <s v="7.17 €"/>
        <s v="7.18 €"/>
        <s v="7.19 €"/>
        <s v="7.21 €"/>
        <s v="7.22 €"/>
        <s v="7.23 €"/>
        <s v="7.24 €"/>
        <s v="7.25 €"/>
        <s v="7.28 €"/>
        <s v="7.29 €"/>
        <s v="7.30 €"/>
        <s v="7.33 €"/>
        <s v="7.36 €"/>
        <s v="7.38 €"/>
        <s v="7.39 €"/>
        <s v="7.40 €"/>
        <s v="7.41 €"/>
        <s v="7.42 €"/>
        <s v="7.43 €"/>
        <s v="7.44 €"/>
        <s v="7.46 €"/>
        <s v="7.47 €"/>
        <s v="7.52 €"/>
        <s v="7.54 €"/>
        <s v="7.55 €"/>
        <s v="7.57 €"/>
        <s v="7.61 €"/>
        <s v="7.65 €"/>
        <s v="7.66 €"/>
        <s v="7.67 €"/>
        <s v="7.71 €"/>
        <s v="7.72 €"/>
        <s v="7.73 €"/>
        <s v="7.75 €"/>
        <s v="7.77 €"/>
        <s v="7.79 €"/>
        <s v="7.81 €"/>
        <s v="7.84 €"/>
        <s v="7.87 €"/>
        <s v="7.89 €"/>
        <s v="7.92 €"/>
        <s v="7.93 €"/>
        <s v="7.94 €"/>
        <s v="7.96 €"/>
        <s v="7.98 €"/>
        <s v="8.02 €"/>
        <s v="8.03 €"/>
        <s v="8.04 €"/>
        <s v="8.09 €"/>
        <s v="8.10 €"/>
        <s v="8.12 €"/>
        <s v="8.13 €"/>
        <s v="8.14 €"/>
        <s v="8.16 €"/>
        <s v="8.17 €"/>
        <s v="8.21 €"/>
        <s v="8.24 €"/>
        <s v="8.25 €"/>
        <s v="8.29 €"/>
        <s v="8.30 €"/>
        <s v="8.31 €"/>
        <s v="8.32 €"/>
        <s v="8.33 €"/>
        <s v="8.36 €"/>
        <s v="8.37 €"/>
        <s v="8.40 €"/>
        <s v="8.41 €"/>
        <s v="8.44 €"/>
        <s v="8.46 €"/>
        <s v="8.47 €"/>
        <s v="8.49 €"/>
        <s v="8.53 €"/>
        <s v="8.57 €"/>
        <s v="8.58 €"/>
        <s v="8.61 €"/>
        <s v="8.63 €"/>
        <s v="8.64 €"/>
        <s v="8.67 €"/>
        <s v="8.69 €"/>
        <s v="8.70 €"/>
        <s v="8.71 €"/>
        <s v="8.77 €"/>
        <s v="8.79 €"/>
        <s v="8.82 €"/>
        <s v="8.83 €"/>
        <s v="8.84 €"/>
        <s v="8.85 €"/>
        <s v="8.86 €"/>
        <s v="8.89 €"/>
        <s v="8.93 €"/>
        <s v="8.95 €"/>
        <s v="8.96 €"/>
        <s v="8.98 €"/>
        <s v="86.80 €"/>
        <s v="9.01 €"/>
        <s v="9.02 €"/>
        <s v="9.04 €"/>
        <s v="9.06 €"/>
        <s v="9.09 €"/>
        <s v="9.14 €"/>
        <s v="9.17 €"/>
        <s v="9.19 €"/>
        <s v="9.20 €"/>
        <s v="9.22 €"/>
        <s v="9.24 €"/>
        <s v="9.25 €"/>
        <s v="9.28 €"/>
        <s v="9.31 €"/>
        <s v="9.33 €"/>
        <s v="9.35 €"/>
        <s v="9.37 €"/>
        <s v="9.38 €"/>
        <s v="9.39 €"/>
        <s v="9.42 €"/>
        <s v="9.43 €"/>
        <s v="9.45 €"/>
        <s v="9.48 €"/>
        <s v="9.50 €"/>
        <s v="9.52 €"/>
        <s v="9.54 €"/>
        <s v="9.55 €"/>
        <s v="9.56 €"/>
        <s v="9.57 €"/>
        <s v="9.58 €"/>
        <s v="9.59 €"/>
        <s v="9.60 €"/>
        <s v="9.61 €"/>
        <s v="9.62 €"/>
        <s v="9.65 €"/>
        <s v="9.69 €"/>
        <s v="9.70 €"/>
        <s v="9.73 €"/>
        <s v="9.77 €"/>
        <s v="9.80 €"/>
        <s v="9.81 €"/>
        <s v="9.82 €"/>
        <s v="9.84 €"/>
        <s v="9.90 €"/>
        <s v="9.92 €"/>
        <s v="9.93 €"/>
        <s v="9.94 €"/>
        <m/>
      </sharedItems>
    </cacheField>
    <cacheField name="CR" numFmtId="0">
      <sharedItems containsBlank="1" containsMixedTypes="1" containsNumber="1" minValue="0.0357142857142857" maxValue="5.03571428571429" count="42">
        <n v="0.0357142857142857"/>
        <n v="0.0373831775700935"/>
        <n v="0.0476190476190476"/>
        <n v="0.0663900414937759"/>
        <n v="0.0818278427205101"/>
        <n v="1.03571428571429"/>
        <n v="2.03571428571429"/>
        <n v="3.03571428571429"/>
        <n v="4.03571428571429"/>
        <n v="5.03571428571429"/>
        <s v="#DIV/0!"/>
        <s v="0.01 €"/>
        <s v="0.06 €"/>
        <s v="0%"/>
        <s v="1%"/>
        <s v="10%"/>
        <s v="11%"/>
        <s v="12%"/>
        <s v="13%"/>
        <s v="14%"/>
        <s v="15%"/>
        <s v="16%"/>
        <s v="17%"/>
        <s v="18%"/>
        <s v="19%"/>
        <s v="2%"/>
        <s v="20%"/>
        <s v="21%"/>
        <s v="22%"/>
        <s v="23%"/>
        <s v="25%"/>
        <s v="28%"/>
        <s v="29%"/>
        <s v="3%"/>
        <s v="31%"/>
        <s v="4%"/>
        <s v="5%"/>
        <s v="6%"/>
        <s v="7%"/>
        <s v="8%"/>
        <s v="9%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35">
  <r>
    <x v="2"/>
    <x v="2"/>
    <x v="2"/>
    <x v="24"/>
    <x v="1"/>
    <x v="4"/>
    <x v="138"/>
    <x v="308"/>
    <x v="1043"/>
    <x v="69"/>
    <x v="17"/>
    <x v="20"/>
    <x v="99"/>
    <x v="71"/>
    <x v="187"/>
    <x v="748"/>
    <x v="710"/>
    <x v="427"/>
    <x v="15"/>
  </r>
  <r>
    <x v="2"/>
    <x v="2"/>
    <x v="2"/>
    <x v="24"/>
    <x v="1"/>
    <x v="5"/>
    <x v="605"/>
    <x v="908"/>
    <x v="881"/>
    <x v="98"/>
    <x v="18"/>
    <x v="163"/>
    <x v="446"/>
    <x v="80"/>
    <x v="701"/>
    <x v="727"/>
    <x v="724"/>
    <x v="444"/>
    <x v="17"/>
  </r>
  <r>
    <x v="2"/>
    <x v="2"/>
    <x v="2"/>
    <x v="24"/>
    <x v="1"/>
    <x v="6"/>
    <x v="583"/>
    <x v="874"/>
    <x v="853"/>
    <x v="109"/>
    <x v="22"/>
    <x v="143"/>
    <x v="397"/>
    <x v="85"/>
    <x v="583"/>
    <x v="714"/>
    <x v="738"/>
    <x v="460"/>
    <x v="18"/>
  </r>
  <r>
    <x v="3"/>
    <x v="2"/>
    <x v="2"/>
    <x v="24"/>
    <x v="1"/>
    <x v="4"/>
    <x v="1369"/>
    <x v="1405"/>
    <x v="1040"/>
    <x v="503"/>
    <x v="80"/>
    <x v="458"/>
    <x v="1241"/>
    <x v="77"/>
    <x v="1314"/>
    <x v="432"/>
    <x v="1004"/>
    <x v="267"/>
    <x v="33"/>
  </r>
  <r>
    <x v="3"/>
    <x v="2"/>
    <x v="2"/>
    <x v="24"/>
    <x v="1"/>
    <x v="5"/>
    <x v="1367"/>
    <x v="1382"/>
    <x v="810"/>
    <x v="712"/>
    <x v="82"/>
    <x v="406"/>
    <x v="1240"/>
    <x v="76"/>
    <x v="1312"/>
    <x v="335"/>
    <x v="1015"/>
    <x v="350"/>
    <x v="25"/>
  </r>
  <r>
    <x v="3"/>
    <x v="2"/>
    <x v="2"/>
    <x v="24"/>
    <x v="1"/>
    <x v="6"/>
    <x v="1327"/>
    <x v="1351"/>
    <x v="747"/>
    <x v="571"/>
    <x v="78"/>
    <x v="357"/>
    <x v="1223"/>
    <x v="71"/>
    <x v="1287"/>
    <x v="400"/>
    <x v="1045"/>
    <x v="327"/>
    <x v="25"/>
  </r>
  <r>
    <x v="4"/>
    <x v="2"/>
    <x v="2"/>
    <x v="24"/>
    <x v="1"/>
    <x v="0"/>
    <x v="598"/>
    <x v="680"/>
    <x v="347"/>
    <x v="464"/>
    <x v="27"/>
    <x v="116"/>
    <x v="942"/>
    <x v="54"/>
    <x v="1131"/>
    <x v="458"/>
    <x v="424"/>
    <x v="579"/>
    <x v="25"/>
  </r>
  <r>
    <x v="4"/>
    <x v="2"/>
    <x v="2"/>
    <x v="24"/>
    <x v="0"/>
    <x v="8"/>
    <x v="221"/>
    <x v="414"/>
    <x v="1247"/>
    <x v="108"/>
    <x v="19"/>
    <x v="54"/>
    <x v="451"/>
    <x v="53"/>
    <x v="707"/>
    <x v="715"/>
    <x v="296"/>
    <x v="197"/>
    <x v="35"/>
  </r>
  <r>
    <x v="4"/>
    <x v="2"/>
    <x v="2"/>
    <x v="24"/>
    <x v="0"/>
    <x v="9"/>
    <x v="883"/>
    <x v="709"/>
    <x v="261"/>
    <x v="988"/>
    <x v="32"/>
    <x v="129"/>
    <x v="942"/>
    <x v="63"/>
    <x v="1093"/>
    <x v="209"/>
    <x v="413"/>
    <x v="883"/>
    <x v="25"/>
  </r>
  <r>
    <x v="4"/>
    <x v="2"/>
    <x v="2"/>
    <x v="24"/>
    <x v="0"/>
    <x v="10"/>
    <x v="993"/>
    <x v="816"/>
    <x v="375"/>
    <x v="983"/>
    <x v="28"/>
    <x v="176"/>
    <x v="1048"/>
    <x v="63"/>
    <x v="1225"/>
    <x v="215"/>
    <x v="429"/>
    <x v="880"/>
    <x v="25"/>
  </r>
  <r>
    <x v="4"/>
    <x v="2"/>
    <x v="2"/>
    <x v="24"/>
    <x v="0"/>
    <x v="11"/>
    <x v="745"/>
    <x v="862"/>
    <x v="717"/>
    <x v="324"/>
    <x v="20"/>
    <x v="162"/>
    <x v="1016"/>
    <x v="55"/>
    <x v="1251"/>
    <x v="539"/>
    <x v="621"/>
    <x v="614"/>
    <x v="25"/>
  </r>
  <r>
    <x v="4"/>
    <x v="2"/>
    <x v="2"/>
    <x v="24"/>
    <x v="1"/>
    <x v="1"/>
    <x v="603"/>
    <x v="714"/>
    <x v="381"/>
    <x v="406"/>
    <x v="20"/>
    <x v="103"/>
    <x v="921"/>
    <x v="54"/>
    <x v="1189"/>
    <x v="498"/>
    <x v="606"/>
    <x v="637"/>
    <x v="25"/>
  </r>
  <r>
    <x v="4"/>
    <x v="2"/>
    <x v="2"/>
    <x v="24"/>
    <x v="1"/>
    <x v="2"/>
    <x v="848"/>
    <x v="695"/>
    <x v="264"/>
    <x v="957"/>
    <x v="30"/>
    <x v="142"/>
    <x v="992"/>
    <x v="59"/>
    <x v="1154"/>
    <x v="226"/>
    <x v="297"/>
    <x v="781"/>
    <x v="25"/>
  </r>
  <r>
    <x v="4"/>
    <x v="2"/>
    <x v="2"/>
    <x v="24"/>
    <x v="1"/>
    <x v="3"/>
    <x v="1022"/>
    <x v="907"/>
    <x v="675"/>
    <x v="864"/>
    <x v="47"/>
    <x v="259"/>
    <x v="1140"/>
    <x v="59"/>
    <x v="1204"/>
    <x v="269"/>
    <x v="269"/>
    <x v="701"/>
    <x v="25"/>
  </r>
  <r>
    <x v="4"/>
    <x v="2"/>
    <x v="2"/>
    <x v="24"/>
    <x v="1"/>
    <x v="4"/>
    <x v="1124"/>
    <x v="984"/>
    <x v="847"/>
    <x v="917"/>
    <x v="40"/>
    <x v="320"/>
    <x v="1193"/>
    <x v="58"/>
    <x v="1302"/>
    <x v="249"/>
    <x v="236"/>
    <x v="706"/>
    <x v="25"/>
  </r>
  <r>
    <x v="4"/>
    <x v="2"/>
    <x v="2"/>
    <x v="24"/>
    <x v="1"/>
    <x v="5"/>
    <x v="1120"/>
    <x v="1026"/>
    <x v="997"/>
    <x v="783"/>
    <x v="48"/>
    <x v="345"/>
    <x v="1194"/>
    <x v="58"/>
    <x v="1274"/>
    <x v="303"/>
    <x v="249"/>
    <x v="631"/>
    <x v="33"/>
  </r>
  <r>
    <x v="4"/>
    <x v="2"/>
    <x v="2"/>
    <x v="24"/>
    <x v="1"/>
    <x v="6"/>
    <x v="1119"/>
    <x v="996"/>
    <x v="868"/>
    <x v="867"/>
    <x v="55"/>
    <x v="305"/>
    <x v="1187"/>
    <x v="59"/>
    <x v="1240"/>
    <x v="268"/>
    <x v="308"/>
    <x v="729"/>
    <x v="25"/>
  </r>
  <r>
    <x v="9"/>
    <x v="2"/>
    <x v="2"/>
    <x v="20"/>
    <x v="0"/>
    <x v="8"/>
    <x v="1262"/>
    <x v="1043"/>
    <x v="410"/>
    <x v="1187"/>
    <x v="47"/>
    <x v="120"/>
    <x v="751"/>
    <x v="170"/>
    <x v="769"/>
    <x v="114"/>
    <x v="1063"/>
    <x v="680"/>
    <x v="33"/>
  </r>
  <r>
    <x v="9"/>
    <x v="2"/>
    <x v="2"/>
    <x v="6"/>
    <x v="0"/>
    <x v="8"/>
    <x v="638"/>
    <x v="288"/>
    <x v="59"/>
    <x v="116"/>
    <x v="14"/>
    <x v="13"/>
    <x v="168"/>
    <x v="169"/>
    <x v="343"/>
    <x v="716"/>
    <x v="865"/>
    <x v="601"/>
    <x v="35"/>
  </r>
  <r>
    <x v="9"/>
    <x v="2"/>
    <x v="2"/>
    <x v="9"/>
    <x v="0"/>
    <x v="8"/>
    <x v="821"/>
    <x v="387"/>
    <x v="30"/>
    <x v="170"/>
    <x v="38"/>
    <x v="14"/>
    <x v="263"/>
    <x v="162"/>
    <x v="298"/>
    <x v="670"/>
    <x v="1009"/>
    <x v="830"/>
    <x v="25"/>
  </r>
  <r>
    <x v="9"/>
    <x v="2"/>
    <x v="2"/>
    <x v="15"/>
    <x v="0"/>
    <x v="8"/>
    <x v="1063"/>
    <x v="674"/>
    <x v="966"/>
    <x v="1289"/>
    <x v="63"/>
    <x v="68"/>
    <x v="554"/>
    <x v="143"/>
    <x v="434"/>
    <x v="20"/>
    <x v="796"/>
    <x v="510"/>
    <x v="35"/>
  </r>
  <r>
    <x v="9"/>
    <x v="2"/>
    <x v="2"/>
    <x v="20"/>
    <x v="0"/>
    <x v="9"/>
    <x v="1258"/>
    <x v="1120"/>
    <x v="1009"/>
    <x v="1031"/>
    <x v="55"/>
    <x v="160"/>
    <x v="769"/>
    <x v="166"/>
    <x v="725"/>
    <x v="198"/>
    <x v="1060"/>
    <x v="514"/>
    <x v="35"/>
  </r>
  <r>
    <x v="9"/>
    <x v="2"/>
    <x v="2"/>
    <x v="6"/>
    <x v="0"/>
    <x v="9"/>
    <x v="534"/>
    <x v="639"/>
    <x v="328"/>
    <x v="381"/>
    <x v="31"/>
    <x v="35"/>
    <x v="150"/>
    <x v="152"/>
    <x v="180"/>
    <x v="515"/>
    <x v="1030"/>
    <x v="233"/>
    <x v="16"/>
  </r>
  <r>
    <x v="9"/>
    <x v="2"/>
    <x v="2"/>
    <x v="9"/>
    <x v="0"/>
    <x v="9"/>
    <x v="555"/>
    <x v="427"/>
    <x v="970"/>
    <x v="1026"/>
    <x v="27"/>
    <x v="17"/>
    <x v="179"/>
    <x v="146"/>
    <x v="238"/>
    <x v="201"/>
    <x v="1004"/>
    <x v="495"/>
    <x v="35"/>
  </r>
  <r>
    <x v="9"/>
    <x v="2"/>
    <x v="2"/>
    <x v="15"/>
    <x v="0"/>
    <x v="9"/>
    <x v="1054"/>
    <x v="673"/>
    <x v="1384"/>
    <x v="1285"/>
    <x v="57"/>
    <x v="84"/>
    <x v="603"/>
    <x v="128"/>
    <x v="520"/>
    <x v="28"/>
    <x v="665"/>
    <x v="482"/>
    <x v="35"/>
  </r>
  <r>
    <x v="9"/>
    <x v="2"/>
    <x v="2"/>
    <x v="20"/>
    <x v="0"/>
    <x v="10"/>
    <x v="1259"/>
    <x v="1118"/>
    <x v="1002"/>
    <x v="1045"/>
    <x v="47"/>
    <x v="149"/>
    <x v="771"/>
    <x v="167"/>
    <x v="787"/>
    <x v="190"/>
    <x v="1078"/>
    <x v="594"/>
    <x v="35"/>
  </r>
  <r>
    <x v="9"/>
    <x v="2"/>
    <x v="2"/>
    <x v="6"/>
    <x v="0"/>
    <x v="10"/>
    <x v="771"/>
    <x v="698"/>
    <x v="311"/>
    <x v="822"/>
    <x v="56"/>
    <x v="41"/>
    <x v="255"/>
    <x v="156"/>
    <x v="219"/>
    <x v="288"/>
    <x v="1039"/>
    <x v="393"/>
    <x v="37"/>
  </r>
  <r>
    <x v="9"/>
    <x v="2"/>
    <x v="2"/>
    <x v="9"/>
    <x v="0"/>
    <x v="10"/>
    <x v="498"/>
    <x v="121"/>
    <x v="21"/>
    <x v="453"/>
    <x v="34"/>
    <x v="3"/>
    <x v="183"/>
    <x v="123"/>
    <x v="208"/>
    <x v="477"/>
    <x v="1009"/>
    <x v="253"/>
    <x v="14"/>
  </r>
  <r>
    <x v="9"/>
    <x v="2"/>
    <x v="2"/>
    <x v="15"/>
    <x v="0"/>
    <x v="10"/>
    <x v="728"/>
    <x v="385"/>
    <x v="22"/>
    <x v="84"/>
    <x v="88"/>
    <x v="29"/>
    <x v="318"/>
    <x v="123"/>
    <x v="184"/>
    <x v="753"/>
    <x v="660"/>
    <x v="492"/>
    <x v="33"/>
  </r>
  <r>
    <x v="9"/>
    <x v="2"/>
    <x v="2"/>
    <x v="23"/>
    <x v="0"/>
    <x v="10"/>
    <x v="1011"/>
    <x v="690"/>
    <x v="1047"/>
    <x v="1217"/>
    <x v="7"/>
    <x v="46"/>
    <x v="405"/>
    <x v="167"/>
    <x v="918"/>
    <x v="86"/>
    <x v="981"/>
    <x v="598"/>
    <x v="35"/>
  </r>
  <r>
    <x v="9"/>
    <x v="2"/>
    <x v="2"/>
    <x v="4"/>
    <x v="0"/>
    <x v="10"/>
    <x v="220"/>
    <x v="271"/>
    <x v="827"/>
    <x v="441"/>
    <x v="12"/>
    <x v="8"/>
    <x v="71"/>
    <x v="109"/>
    <x v="164"/>
    <x v="472"/>
    <x v="1016"/>
    <x v="244"/>
    <x v="37"/>
  </r>
  <r>
    <x v="9"/>
    <x v="2"/>
    <x v="2"/>
    <x v="20"/>
    <x v="0"/>
    <x v="11"/>
    <x v="1253"/>
    <x v="1107"/>
    <x v="996"/>
    <x v="1043"/>
    <x v="44"/>
    <x v="148"/>
    <x v="749"/>
    <x v="168"/>
    <x v="785"/>
    <x v="191"/>
    <x v="1070"/>
    <x v="591"/>
    <x v="35"/>
  </r>
  <r>
    <x v="9"/>
    <x v="2"/>
    <x v="2"/>
    <x v="6"/>
    <x v="0"/>
    <x v="11"/>
    <x v="885"/>
    <x v="801"/>
    <x v="407"/>
    <x v="786"/>
    <x v="41"/>
    <x v="46"/>
    <x v="306"/>
    <x v="163"/>
    <x v="331"/>
    <x v="300"/>
    <x v="1100"/>
    <x v="493"/>
    <x v="36"/>
  </r>
  <r>
    <x v="9"/>
    <x v="2"/>
    <x v="2"/>
    <x v="9"/>
    <x v="0"/>
    <x v="11"/>
    <x v="149"/>
    <x v="158"/>
    <x v="506"/>
    <x v="600"/>
    <x v="22"/>
    <x v="4"/>
    <x v="34"/>
    <x v="120"/>
    <x v="57"/>
    <x v="384"/>
    <x v="1009"/>
    <x v="314"/>
    <x v="37"/>
  </r>
  <r>
    <x v="9"/>
    <x v="2"/>
    <x v="2"/>
    <x v="15"/>
    <x v="0"/>
    <x v="11"/>
    <x v="513"/>
    <x v="409"/>
    <x v="977"/>
    <x v="955"/>
    <x v="37"/>
    <x v="34"/>
    <x v="252"/>
    <x v="98"/>
    <x v="282"/>
    <x v="228"/>
    <x v="620"/>
    <x v="972"/>
    <x v="36"/>
  </r>
  <r>
    <x v="9"/>
    <x v="2"/>
    <x v="2"/>
    <x v="23"/>
    <x v="0"/>
    <x v="11"/>
    <x v="751"/>
    <x v="538"/>
    <x v="1156"/>
    <x v="1088"/>
    <x v="10"/>
    <x v="29"/>
    <x v="279"/>
    <x v="144"/>
    <x v="628"/>
    <x v="164"/>
    <x v="971"/>
    <x v="500"/>
    <x v="35"/>
  </r>
  <r>
    <x v="9"/>
    <x v="2"/>
    <x v="2"/>
    <x v="4"/>
    <x v="0"/>
    <x v="11"/>
    <x v="1062"/>
    <x v="880"/>
    <x v="404"/>
    <x v="989"/>
    <x v="34"/>
    <x v="87"/>
    <x v="621"/>
    <x v="125"/>
    <x v="714"/>
    <x v="209"/>
    <x v="972"/>
    <x v="481"/>
    <x v="35"/>
  </r>
  <r>
    <x v="9"/>
    <x v="2"/>
    <x v="2"/>
    <x v="20"/>
    <x v="1"/>
    <x v="0"/>
    <x v="1294"/>
    <x v="1158"/>
    <x v="1102"/>
    <x v="1061"/>
    <x v="52"/>
    <x v="190"/>
    <x v="885"/>
    <x v="155"/>
    <x v="887"/>
    <x v="181"/>
    <x v="1055"/>
    <x v="590"/>
    <x v="35"/>
  </r>
  <r>
    <x v="9"/>
    <x v="2"/>
    <x v="2"/>
    <x v="6"/>
    <x v="1"/>
    <x v="0"/>
    <x v="696"/>
    <x v="657"/>
    <x v="287"/>
    <x v="762"/>
    <x v="30"/>
    <x v="34"/>
    <x v="272"/>
    <x v="131"/>
    <x v="357"/>
    <x v="316"/>
    <x v="1049"/>
    <x v="386"/>
    <x v="36"/>
  </r>
  <r>
    <x v="9"/>
    <x v="2"/>
    <x v="2"/>
    <x v="9"/>
    <x v="1"/>
    <x v="0"/>
    <x v="333"/>
    <x v="42"/>
    <x v="14"/>
    <x v="744"/>
    <x v="28"/>
    <x v="1"/>
    <x v="78"/>
    <x v="143"/>
    <x v="105"/>
    <x v="329"/>
    <x v="1009"/>
    <x v="361"/>
    <x v="14"/>
  </r>
  <r>
    <x v="9"/>
    <x v="2"/>
    <x v="2"/>
    <x v="15"/>
    <x v="1"/>
    <x v="0"/>
    <x v="698"/>
    <x v="599"/>
    <x v="1423"/>
    <x v="865"/>
    <x v="52"/>
    <x v="53"/>
    <x v="337"/>
    <x v="112"/>
    <x v="303"/>
    <x v="269"/>
    <x v="817"/>
    <x v="281"/>
    <x v="37"/>
  </r>
  <r>
    <x v="9"/>
    <x v="2"/>
    <x v="2"/>
    <x v="23"/>
    <x v="1"/>
    <x v="0"/>
    <x v="749"/>
    <x v="479"/>
    <x v="808"/>
    <x v="1189"/>
    <x v="15"/>
    <x v="24"/>
    <x v="384"/>
    <x v="112"/>
    <x v="672"/>
    <x v="113"/>
    <x v="959"/>
    <x v="589"/>
    <x v="25"/>
  </r>
  <r>
    <x v="9"/>
    <x v="2"/>
    <x v="2"/>
    <x v="4"/>
    <x v="1"/>
    <x v="0"/>
    <x v="1059"/>
    <x v="960"/>
    <x v="846"/>
    <x v="825"/>
    <x v="24"/>
    <x v="112"/>
    <x v="638"/>
    <x v="121"/>
    <x v="837"/>
    <x v="287"/>
    <x v="976"/>
    <x v="364"/>
    <x v="36"/>
  </r>
  <r>
    <x v="9"/>
    <x v="2"/>
    <x v="2"/>
    <x v="20"/>
    <x v="1"/>
    <x v="1"/>
    <x v="1289"/>
    <x v="1146"/>
    <x v="1007"/>
    <x v="1082"/>
    <x v="51"/>
    <x v="175"/>
    <x v="859"/>
    <x v="159"/>
    <x v="861"/>
    <x v="171"/>
    <x v="1059"/>
    <x v="595"/>
    <x v="35"/>
  </r>
  <r>
    <x v="9"/>
    <x v="2"/>
    <x v="2"/>
    <x v="6"/>
    <x v="1"/>
    <x v="1"/>
    <x v="654"/>
    <x v="654"/>
    <x v="300"/>
    <x v="643"/>
    <x v="41"/>
    <x v="36"/>
    <x v="186"/>
    <x v="165"/>
    <x v="175"/>
    <x v="362"/>
    <x v="1035"/>
    <x v="343"/>
    <x v="40"/>
  </r>
  <r>
    <x v="9"/>
    <x v="2"/>
    <x v="2"/>
    <x v="9"/>
    <x v="1"/>
    <x v="1"/>
    <x v="287"/>
    <x v="248"/>
    <x v="728"/>
    <x v="827"/>
    <x v="31"/>
    <x v="5"/>
    <x v="71"/>
    <x v="133"/>
    <x v="87"/>
    <x v="287"/>
    <x v="1098"/>
    <x v="496"/>
    <x v="35"/>
  </r>
  <r>
    <x v="9"/>
    <x v="2"/>
    <x v="2"/>
    <x v="15"/>
    <x v="1"/>
    <x v="1"/>
    <x v="706"/>
    <x v="530"/>
    <x v="1186"/>
    <x v="1030"/>
    <x v="59"/>
    <x v="50"/>
    <x v="331"/>
    <x v="114"/>
    <x v="274"/>
    <x v="199"/>
    <x v="723"/>
    <x v="300"/>
    <x v="36"/>
  </r>
  <r>
    <x v="9"/>
    <x v="2"/>
    <x v="2"/>
    <x v="23"/>
    <x v="1"/>
    <x v="1"/>
    <x v="588"/>
    <x v="455"/>
    <x v="1069"/>
    <x v="989"/>
    <x v="15"/>
    <x v="22"/>
    <x v="287"/>
    <x v="104"/>
    <x v="551"/>
    <x v="209"/>
    <x v="954"/>
    <x v="469"/>
    <x v="33"/>
  </r>
  <r>
    <x v="9"/>
    <x v="2"/>
    <x v="2"/>
    <x v="4"/>
    <x v="1"/>
    <x v="1"/>
    <x v="960"/>
    <x v="941"/>
    <x v="856"/>
    <x v="631"/>
    <x v="23"/>
    <x v="96"/>
    <x v="507"/>
    <x v="128"/>
    <x v="702"/>
    <x v="367"/>
    <x v="1017"/>
    <x v="330"/>
    <x v="37"/>
  </r>
  <r>
    <x v="11"/>
    <x v="2"/>
    <x v="2"/>
    <x v="24"/>
    <x v="1"/>
    <x v="9"/>
    <x v="1345"/>
    <x v="1365"/>
    <x v="767"/>
    <x v="625"/>
    <x v="29"/>
    <x v="494"/>
    <x v="1139"/>
    <x v="118"/>
    <x v="1286"/>
    <x v="369"/>
    <x v="577"/>
    <x v="752"/>
    <x v="17"/>
  </r>
  <r>
    <x v="11"/>
    <x v="2"/>
    <x v="2"/>
    <x v="24"/>
    <x v="0"/>
    <x v="10"/>
    <x v="1291"/>
    <x v="1302"/>
    <x v="556"/>
    <x v="589"/>
    <x v="33"/>
    <x v="463"/>
    <x v="1067"/>
    <x v="106"/>
    <x v="1212"/>
    <x v="390"/>
    <x v="468"/>
    <x v="663"/>
    <x v="17"/>
  </r>
  <r>
    <x v="13"/>
    <x v="2"/>
    <x v="2"/>
    <x v="24"/>
    <x v="1"/>
    <x v="4"/>
    <x v="586"/>
    <x v="573"/>
    <x v="232"/>
    <x v="681"/>
    <x v="71"/>
    <x v="131"/>
    <x v="483"/>
    <x v="75"/>
    <x v="359"/>
    <x v="349"/>
    <x v="178"/>
    <x v="536"/>
    <x v="40"/>
  </r>
  <r>
    <x v="13"/>
    <x v="2"/>
    <x v="2"/>
    <x v="24"/>
    <x v="1"/>
    <x v="5"/>
    <x v="562"/>
    <x v="547"/>
    <x v="1412"/>
    <x v="694"/>
    <x v="48"/>
    <x v="109"/>
    <x v="472"/>
    <x v="74"/>
    <x v="450"/>
    <x v="345"/>
    <x v="217"/>
    <x v="568"/>
    <x v="38"/>
  </r>
  <r>
    <x v="13"/>
    <x v="2"/>
    <x v="2"/>
    <x v="24"/>
    <x v="1"/>
    <x v="6"/>
    <x v="697"/>
    <x v="614"/>
    <x v="238"/>
    <x v="834"/>
    <x v="41"/>
    <x v="133"/>
    <x v="574"/>
    <x v="77"/>
    <x v="600"/>
    <x v="282"/>
    <x v="213"/>
    <x v="636"/>
    <x v="38"/>
  </r>
  <r>
    <x v="14"/>
    <x v="2"/>
    <x v="2"/>
    <x v="24"/>
    <x v="1"/>
    <x v="4"/>
    <x v="1286"/>
    <x v="972"/>
    <x v="54"/>
    <x v="115"/>
    <x v="12"/>
    <x v="54"/>
    <x v="761"/>
    <x v="174"/>
    <x v="1150"/>
    <x v="726"/>
    <x v="1187"/>
    <x v="289"/>
    <x v="14"/>
  </r>
  <r>
    <x v="14"/>
    <x v="2"/>
    <x v="2"/>
    <x v="24"/>
    <x v="1"/>
    <x v="5"/>
    <x v="1129"/>
    <x v="875"/>
    <x v="307"/>
    <x v="1139"/>
    <x v="13"/>
    <x v="42"/>
    <x v="572"/>
    <x v="158"/>
    <x v="958"/>
    <x v="142"/>
    <x v="1155"/>
    <x v="766"/>
    <x v="25"/>
  </r>
  <r>
    <x v="14"/>
    <x v="2"/>
    <x v="2"/>
    <x v="24"/>
    <x v="1"/>
    <x v="6"/>
    <x v="723"/>
    <x v="653"/>
    <x v="274"/>
    <x v="812"/>
    <x v="33"/>
    <x v="19"/>
    <x v="367"/>
    <x v="109"/>
    <x v="437"/>
    <x v="291"/>
    <x v="1184"/>
    <x v="597"/>
    <x v="25"/>
  </r>
  <r>
    <x v="15"/>
    <x v="2"/>
    <x v="2"/>
    <x v="24"/>
    <x v="0"/>
    <x v="8"/>
    <x v="1308"/>
    <x v="1271"/>
    <x v="467"/>
    <x v="833"/>
    <x v="60"/>
    <x v="393"/>
    <x v="961"/>
    <x v="146"/>
    <x v="938"/>
    <x v="282"/>
    <x v="749"/>
    <x v="954"/>
    <x v="16"/>
  </r>
  <r>
    <x v="15"/>
    <x v="2"/>
    <x v="2"/>
    <x v="24"/>
    <x v="0"/>
    <x v="9"/>
    <x v="1254"/>
    <x v="1234"/>
    <x v="427"/>
    <x v="690"/>
    <x v="49"/>
    <x v="371"/>
    <x v="987"/>
    <x v="111"/>
    <x v="1028"/>
    <x v="346"/>
    <x v="733"/>
    <x v="865"/>
    <x v="39"/>
  </r>
  <r>
    <x v="15"/>
    <x v="2"/>
    <x v="2"/>
    <x v="24"/>
    <x v="0"/>
    <x v="10"/>
    <x v="1351"/>
    <x v="1320"/>
    <x v="518"/>
    <x v="908"/>
    <x v="35"/>
    <x v="436"/>
    <x v="1131"/>
    <x v="123"/>
    <x v="1247"/>
    <x v="255"/>
    <x v="688"/>
    <x v="966"/>
    <x v="39"/>
  </r>
  <r>
    <x v="15"/>
    <x v="2"/>
    <x v="2"/>
    <x v="24"/>
    <x v="0"/>
    <x v="11"/>
    <x v="1337"/>
    <x v="1328"/>
    <x v="588"/>
    <x v="749"/>
    <x v="36"/>
    <x v="439"/>
    <x v="1113"/>
    <x v="118"/>
    <x v="1233"/>
    <x v="321"/>
    <x v="745"/>
    <x v="899"/>
    <x v="40"/>
  </r>
  <r>
    <x v="18"/>
    <x v="2"/>
    <x v="2"/>
    <x v="24"/>
    <x v="1"/>
    <x v="4"/>
    <x v="1151"/>
    <x v="1129"/>
    <x v="1277"/>
    <x v="566"/>
    <x v="27"/>
    <x v="499"/>
    <x v="1012"/>
    <x v="79"/>
    <x v="1200"/>
    <x v="401"/>
    <x v="1029"/>
    <x v="193"/>
    <x v="27"/>
  </r>
  <r>
    <x v="18"/>
    <x v="2"/>
    <x v="2"/>
    <x v="24"/>
    <x v="1"/>
    <x v="5"/>
    <x v="1177"/>
    <x v="1255"/>
    <x v="516"/>
    <x v="265"/>
    <x v="32"/>
    <x v="528"/>
    <x v="1112"/>
    <x v="71"/>
    <x v="1246"/>
    <x v="578"/>
    <x v="1081"/>
    <x v="178"/>
    <x v="27"/>
  </r>
  <r>
    <x v="18"/>
    <x v="2"/>
    <x v="2"/>
    <x v="24"/>
    <x v="1"/>
    <x v="6"/>
    <x v="1213"/>
    <x v="1294"/>
    <x v="586"/>
    <x v="245"/>
    <x v="35"/>
    <x v="534"/>
    <x v="1134"/>
    <x v="74"/>
    <x v="1248"/>
    <x v="593"/>
    <x v="1115"/>
    <x v="181"/>
    <x v="28"/>
  </r>
  <r>
    <x v="19"/>
    <x v="2"/>
    <x v="2"/>
    <x v="24"/>
    <x v="0"/>
    <x v="9"/>
    <x v="1241"/>
    <x v="1237"/>
    <x v="454"/>
    <x v="597"/>
    <x v="23"/>
    <x v="429"/>
    <x v="989"/>
    <x v="104"/>
    <x v="1213"/>
    <x v="387"/>
    <x v="360"/>
    <x v="620"/>
    <x v="19"/>
  </r>
  <r>
    <x v="19"/>
    <x v="2"/>
    <x v="2"/>
    <x v="24"/>
    <x v="0"/>
    <x v="10"/>
    <x v="1198"/>
    <x v="1224"/>
    <x v="456"/>
    <x v="411"/>
    <x v="19"/>
    <x v="425"/>
    <x v="948"/>
    <x v="94"/>
    <x v="1222"/>
    <x v="494"/>
    <x v="343"/>
    <x v="530"/>
    <x v="20"/>
  </r>
  <r>
    <x v="25"/>
    <x v="2"/>
    <x v="2"/>
    <x v="24"/>
    <x v="1"/>
    <x v="4"/>
    <x v="1106"/>
    <x v="1087"/>
    <x v="1206"/>
    <x v="550"/>
    <x v="36"/>
    <x v="199"/>
    <x v="785"/>
    <x v="102"/>
    <x v="903"/>
    <x v="409"/>
    <x v="928"/>
    <x v="221"/>
    <x v="36"/>
  </r>
  <r>
    <x v="25"/>
    <x v="2"/>
    <x v="2"/>
    <x v="24"/>
    <x v="1"/>
    <x v="5"/>
    <x v="1051"/>
    <x v="1073"/>
    <x v="1193"/>
    <x v="458"/>
    <x v="32"/>
    <x v="197"/>
    <x v="763"/>
    <x v="95"/>
    <x v="914"/>
    <x v="460"/>
    <x v="901"/>
    <x v="903"/>
    <x v="37"/>
  </r>
  <r>
    <x v="25"/>
    <x v="2"/>
    <x v="2"/>
    <x v="24"/>
    <x v="1"/>
    <x v="6"/>
    <x v="990"/>
    <x v="1030"/>
    <x v="1108"/>
    <x v="437"/>
    <x v="35"/>
    <x v="171"/>
    <x v="669"/>
    <x v="102"/>
    <x v="747"/>
    <x v="476"/>
    <x v="908"/>
    <x v="895"/>
    <x v="38"/>
  </r>
  <r>
    <x v="26"/>
    <x v="2"/>
    <x v="2"/>
    <x v="24"/>
    <x v="1"/>
    <x v="4"/>
    <x v="490"/>
    <x v="618"/>
    <x v="315"/>
    <x v="296"/>
    <x v="28"/>
    <x v="73"/>
    <x v="301"/>
    <x v="83"/>
    <x v="409"/>
    <x v="559"/>
    <x v="656"/>
    <x v="609"/>
    <x v="40"/>
  </r>
  <r>
    <x v="26"/>
    <x v="2"/>
    <x v="2"/>
    <x v="24"/>
    <x v="1"/>
    <x v="5"/>
    <x v="608"/>
    <x v="593"/>
    <x v="245"/>
    <x v="685"/>
    <x v="24"/>
    <x v="74"/>
    <x v="346"/>
    <x v="95"/>
    <x v="498"/>
    <x v="347"/>
    <x v="585"/>
    <x v="783"/>
    <x v="39"/>
  </r>
  <r>
    <x v="26"/>
    <x v="2"/>
    <x v="2"/>
    <x v="24"/>
    <x v="1"/>
    <x v="6"/>
    <x v="580"/>
    <x v="694"/>
    <x v="368"/>
    <x v="407"/>
    <x v="38"/>
    <x v="104"/>
    <x v="344"/>
    <x v="92"/>
    <x v="379"/>
    <x v="498"/>
    <x v="543"/>
    <x v="618"/>
    <x v="16"/>
  </r>
  <r>
    <x v="28"/>
    <x v="8"/>
    <x v="2"/>
    <x v="24"/>
    <x v="0"/>
    <x v="11"/>
    <x v="242"/>
    <x v="195"/>
    <x v="142"/>
    <x v="891"/>
    <x v="7"/>
    <x v="14"/>
    <x v="97"/>
    <x v="94"/>
    <x v="296"/>
    <x v="263"/>
    <x v="83"/>
    <x v="134"/>
    <x v="38"/>
  </r>
  <r>
    <x v="28"/>
    <x v="2"/>
    <x v="2"/>
    <x v="24"/>
    <x v="0"/>
    <x v="11"/>
    <x v="927"/>
    <x v="759"/>
    <x v="332"/>
    <x v="969"/>
    <x v="19"/>
    <x v="175"/>
    <x v="696"/>
    <x v="87"/>
    <x v="994"/>
    <x v="219"/>
    <x v="303"/>
    <x v="792"/>
    <x v="37"/>
  </r>
  <r>
    <x v="28"/>
    <x v="4"/>
    <x v="2"/>
    <x v="24"/>
    <x v="0"/>
    <x v="11"/>
    <x v="452"/>
    <x v="447"/>
    <x v="1228"/>
    <x v="655"/>
    <x v="25"/>
    <x v="59"/>
    <x v="332"/>
    <x v="75"/>
    <x v="467"/>
    <x v="357"/>
    <x v="325"/>
    <x v="627"/>
    <x v="37"/>
  </r>
  <r>
    <x v="28"/>
    <x v="6"/>
    <x v="2"/>
    <x v="24"/>
    <x v="0"/>
    <x v="11"/>
    <x v="360"/>
    <x v="215"/>
    <x v="1415"/>
    <x v="1135"/>
    <x v="26"/>
    <x v="20"/>
    <x v="290"/>
    <x v="68"/>
    <x v="410"/>
    <x v="145"/>
    <x v="281"/>
    <x v="912"/>
    <x v="33"/>
  </r>
  <r>
    <x v="28"/>
    <x v="3"/>
    <x v="2"/>
    <x v="24"/>
    <x v="0"/>
    <x v="11"/>
    <x v="729"/>
    <x v="533"/>
    <x v="1171"/>
    <x v="1060"/>
    <x v="28"/>
    <x v="76"/>
    <x v="664"/>
    <x v="72"/>
    <x v="818"/>
    <x v="181"/>
    <x v="397"/>
    <x v="922"/>
    <x v="33"/>
  </r>
  <r>
    <x v="28"/>
    <x v="8"/>
    <x v="2"/>
    <x v="24"/>
    <x v="1"/>
    <x v="0"/>
    <x v="142"/>
    <x v="82"/>
    <x v="187"/>
    <x v="1077"/>
    <x v="6"/>
    <x v="5"/>
    <x v="65"/>
    <x v="86"/>
    <x v="229"/>
    <x v="173"/>
    <x v="95"/>
    <x v="50"/>
    <x v="35"/>
  </r>
  <r>
    <x v="28"/>
    <x v="2"/>
    <x v="2"/>
    <x v="24"/>
    <x v="1"/>
    <x v="0"/>
    <x v="981"/>
    <x v="917"/>
    <x v="711"/>
    <x v="745"/>
    <x v="22"/>
    <x v="256"/>
    <x v="827"/>
    <x v="78"/>
    <x v="1081"/>
    <x v="323"/>
    <x v="307"/>
    <x v="647"/>
    <x v="38"/>
  </r>
  <r>
    <x v="28"/>
    <x v="4"/>
    <x v="2"/>
    <x v="24"/>
    <x v="1"/>
    <x v="0"/>
    <x v="500"/>
    <x v="444"/>
    <x v="1162"/>
    <x v="816"/>
    <x v="26"/>
    <x v="62"/>
    <x v="395"/>
    <x v="74"/>
    <x v="539"/>
    <x v="290"/>
    <x v="290"/>
    <x v="673"/>
    <x v="36"/>
  </r>
  <r>
    <x v="28"/>
    <x v="6"/>
    <x v="2"/>
    <x v="24"/>
    <x v="1"/>
    <x v="0"/>
    <x v="518"/>
    <x v="358"/>
    <x v="764"/>
    <x v="1094"/>
    <x v="40"/>
    <x v="42"/>
    <x v="488"/>
    <x v="68"/>
    <x v="518"/>
    <x v="159"/>
    <x v="291"/>
    <x v="886"/>
    <x v="33"/>
  </r>
  <r>
    <x v="28"/>
    <x v="3"/>
    <x v="2"/>
    <x v="24"/>
    <x v="1"/>
    <x v="0"/>
    <x v="619"/>
    <x v="510"/>
    <x v="1236"/>
    <x v="933"/>
    <x v="42"/>
    <x v="73"/>
    <x v="581"/>
    <x v="70"/>
    <x v="603"/>
    <x v="240"/>
    <x v="355"/>
    <x v="802"/>
    <x v="33"/>
  </r>
  <r>
    <x v="28"/>
    <x v="8"/>
    <x v="2"/>
    <x v="24"/>
    <x v="1"/>
    <x v="1"/>
    <x v="126"/>
    <x v="51"/>
    <x v="144"/>
    <x v="1208"/>
    <x v="13"/>
    <x v="3"/>
    <x v="54"/>
    <x v="88"/>
    <x v="126"/>
    <x v="104"/>
    <x v="104"/>
    <x v="59"/>
    <x v="33"/>
  </r>
  <r>
    <x v="28"/>
    <x v="2"/>
    <x v="2"/>
    <x v="24"/>
    <x v="1"/>
    <x v="1"/>
    <x v="1030"/>
    <x v="1012"/>
    <x v="1010"/>
    <x v="579"/>
    <x v="23"/>
    <x v="307"/>
    <x v="928"/>
    <x v="74"/>
    <x v="1160"/>
    <x v="397"/>
    <x v="349"/>
    <x v="604"/>
    <x v="38"/>
  </r>
  <r>
    <x v="28"/>
    <x v="4"/>
    <x v="2"/>
    <x v="24"/>
    <x v="1"/>
    <x v="1"/>
    <x v="512"/>
    <x v="488"/>
    <x v="1300"/>
    <x v="714"/>
    <x v="25"/>
    <x v="72"/>
    <x v="404"/>
    <x v="74"/>
    <x v="563"/>
    <x v="335"/>
    <x v="321"/>
    <x v="640"/>
    <x v="37"/>
  </r>
  <r>
    <x v="28"/>
    <x v="6"/>
    <x v="2"/>
    <x v="24"/>
    <x v="1"/>
    <x v="1"/>
    <x v="516"/>
    <x v="433"/>
    <x v="1079"/>
    <x v="903"/>
    <x v="38"/>
    <x v="61"/>
    <x v="517"/>
    <x v="66"/>
    <x v="559"/>
    <x v="257"/>
    <x v="270"/>
    <x v="717"/>
    <x v="35"/>
  </r>
  <r>
    <x v="28"/>
    <x v="3"/>
    <x v="2"/>
    <x v="24"/>
    <x v="1"/>
    <x v="1"/>
    <x v="622"/>
    <x v="526"/>
    <x v="1262"/>
    <x v="907"/>
    <x v="39"/>
    <x v="86"/>
    <x v="604"/>
    <x v="69"/>
    <x v="642"/>
    <x v="256"/>
    <x v="295"/>
    <x v="737"/>
    <x v="35"/>
  </r>
  <r>
    <x v="28"/>
    <x v="8"/>
    <x v="2"/>
    <x v="24"/>
    <x v="1"/>
    <x v="2"/>
    <x v="147"/>
    <x v="132"/>
    <x v="227"/>
    <x v="767"/>
    <x v="8"/>
    <x v="9"/>
    <x v="74"/>
    <x v="82"/>
    <x v="216"/>
    <x v="312"/>
    <x v="84"/>
    <x v="122"/>
    <x v="37"/>
  </r>
  <r>
    <x v="28"/>
    <x v="2"/>
    <x v="2"/>
    <x v="24"/>
    <x v="1"/>
    <x v="2"/>
    <x v="1179"/>
    <x v="1202"/>
    <x v="424"/>
    <x v="418"/>
    <x v="32"/>
    <x v="415"/>
    <x v="1066"/>
    <x v="76"/>
    <x v="1220"/>
    <x v="488"/>
    <x v="342"/>
    <x v="532"/>
    <x v="40"/>
  </r>
  <r>
    <x v="28"/>
    <x v="4"/>
    <x v="2"/>
    <x v="24"/>
    <x v="1"/>
    <x v="2"/>
    <x v="922"/>
    <x v="899"/>
    <x v="710"/>
    <x v="638"/>
    <x v="45"/>
    <x v="244"/>
    <x v="698"/>
    <x v="86"/>
    <x v="705"/>
    <x v="363"/>
    <x v="320"/>
    <x v="617"/>
    <x v="40"/>
  </r>
  <r>
    <x v="28"/>
    <x v="6"/>
    <x v="2"/>
    <x v="24"/>
    <x v="1"/>
    <x v="2"/>
    <x v="581"/>
    <x v="620"/>
    <x v="291"/>
    <x v="559"/>
    <x v="45"/>
    <x v="118"/>
    <x v="607"/>
    <x v="66"/>
    <x v="608"/>
    <x v="404"/>
    <x v="293"/>
    <x v="558"/>
    <x v="36"/>
  </r>
  <r>
    <x v="28"/>
    <x v="3"/>
    <x v="2"/>
    <x v="24"/>
    <x v="1"/>
    <x v="2"/>
    <x v="704"/>
    <x v="767"/>
    <x v="640"/>
    <x v="451"/>
    <x v="62"/>
    <x v="176"/>
    <x v="712"/>
    <x v="66"/>
    <x v="625"/>
    <x v="463"/>
    <x v="316"/>
    <x v="535"/>
    <x v="37"/>
  </r>
  <r>
    <x v="28"/>
    <x v="8"/>
    <x v="2"/>
    <x v="24"/>
    <x v="1"/>
    <x v="3"/>
    <x v="460"/>
    <x v="342"/>
    <x v="170"/>
    <x v="994"/>
    <x v="14"/>
    <x v="43"/>
    <x v="265"/>
    <x v="84"/>
    <x v="534"/>
    <x v="208"/>
    <x v="61"/>
    <x v="128"/>
    <x v="37"/>
  </r>
  <r>
    <x v="28"/>
    <x v="2"/>
    <x v="2"/>
    <x v="24"/>
    <x v="1"/>
    <x v="3"/>
    <x v="1244"/>
    <x v="1222"/>
    <x v="415"/>
    <x v="679"/>
    <x v="53"/>
    <x v="457"/>
    <x v="1150"/>
    <x v="78"/>
    <x v="1191"/>
    <x v="351"/>
    <x v="229"/>
    <x v="568"/>
    <x v="39"/>
  </r>
  <r>
    <x v="28"/>
    <x v="4"/>
    <x v="2"/>
    <x v="24"/>
    <x v="1"/>
    <x v="3"/>
    <x v="966"/>
    <x v="1004"/>
    <x v="1008"/>
    <x v="459"/>
    <x v="77"/>
    <x v="282"/>
    <x v="814"/>
    <x v="79"/>
    <x v="664"/>
    <x v="459"/>
    <x v="399"/>
    <x v="568"/>
    <x v="40"/>
  </r>
  <r>
    <x v="28"/>
    <x v="6"/>
    <x v="2"/>
    <x v="24"/>
    <x v="1"/>
    <x v="3"/>
    <x v="509"/>
    <x v="441"/>
    <x v="1147"/>
    <x v="849"/>
    <x v="59"/>
    <x v="67"/>
    <x v="564"/>
    <x v="63"/>
    <x v="470"/>
    <x v="275"/>
    <x v="242"/>
    <x v="662"/>
    <x v="33"/>
  </r>
  <r>
    <x v="28"/>
    <x v="3"/>
    <x v="2"/>
    <x v="24"/>
    <x v="1"/>
    <x v="3"/>
    <x v="986"/>
    <x v="787"/>
    <x v="323"/>
    <x v="1029"/>
    <x v="60"/>
    <x v="210"/>
    <x v="925"/>
    <x v="70"/>
    <x v="900"/>
    <x v="199"/>
    <x v="233"/>
    <x v="782"/>
    <x v="35"/>
  </r>
  <r>
    <x v="28"/>
    <x v="8"/>
    <x v="2"/>
    <x v="24"/>
    <x v="1"/>
    <x v="4"/>
    <x v="98"/>
    <x v="109"/>
    <x v="218"/>
    <x v="573"/>
    <x v="4"/>
    <x v="9"/>
    <x v="62"/>
    <x v="73"/>
    <x v="251"/>
    <x v="399"/>
    <x v="64"/>
    <x v="86"/>
    <x v="38"/>
  </r>
  <r>
    <x v="28"/>
    <x v="2"/>
    <x v="2"/>
    <x v="24"/>
    <x v="1"/>
    <x v="4"/>
    <x v="998"/>
    <x v="1093"/>
    <x v="1268"/>
    <x v="272"/>
    <x v="37"/>
    <x v="346"/>
    <x v="931"/>
    <x v="71"/>
    <x v="1046"/>
    <x v="574"/>
    <x v="405"/>
    <x v="452"/>
    <x v="40"/>
  </r>
  <r>
    <x v="28"/>
    <x v="4"/>
    <x v="2"/>
    <x v="24"/>
    <x v="1"/>
    <x v="4"/>
    <x v="794"/>
    <x v="954"/>
    <x v="986"/>
    <x v="244"/>
    <x v="103"/>
    <x v="239"/>
    <x v="750"/>
    <x v="70"/>
    <x v="428"/>
    <x v="594"/>
    <x v="471"/>
    <x v="462"/>
    <x v="39"/>
  </r>
  <r>
    <x v="28"/>
    <x v="6"/>
    <x v="2"/>
    <x v="24"/>
    <x v="1"/>
    <x v="4"/>
    <x v="277"/>
    <x v="175"/>
    <x v="1427"/>
    <x v="1055"/>
    <x v="30"/>
    <x v="17"/>
    <x v="300"/>
    <x v="61"/>
    <x v="393"/>
    <x v="184"/>
    <x v="243"/>
    <x v="809"/>
    <x v="25"/>
  </r>
  <r>
    <x v="28"/>
    <x v="3"/>
    <x v="2"/>
    <x v="24"/>
    <x v="1"/>
    <x v="4"/>
    <x v="684"/>
    <x v="710"/>
    <x v="362"/>
    <x v="592"/>
    <x v="45"/>
    <x v="141"/>
    <x v="783"/>
    <x v="62"/>
    <x v="815"/>
    <x v="388"/>
    <x v="334"/>
    <x v="603"/>
    <x v="35"/>
  </r>
  <r>
    <x v="28"/>
    <x v="8"/>
    <x v="2"/>
    <x v="24"/>
    <x v="1"/>
    <x v="5"/>
    <x v="315"/>
    <x v="122"/>
    <x v="178"/>
    <x v="1288"/>
    <x v="8"/>
    <x v="11"/>
    <x v="132"/>
    <x v="47"/>
    <x v="382"/>
    <x v="20"/>
    <x v="63"/>
    <x v="56"/>
    <x v="35"/>
  </r>
  <r>
    <x v="28"/>
    <x v="2"/>
    <x v="2"/>
    <x v="24"/>
    <x v="1"/>
    <x v="5"/>
    <x v="1194"/>
    <x v="1110"/>
    <x v="1137"/>
    <x v="777"/>
    <x v="34"/>
    <x v="355"/>
    <x v="1070"/>
    <x v="77"/>
    <x v="1210"/>
    <x v="308"/>
    <x v="387"/>
    <x v="720"/>
    <x v="37"/>
  </r>
  <r>
    <x v="28"/>
    <x v="4"/>
    <x v="2"/>
    <x v="24"/>
    <x v="1"/>
    <x v="5"/>
    <x v="810"/>
    <x v="749"/>
    <x v="378"/>
    <x v="755"/>
    <x v="60"/>
    <x v="159"/>
    <x v="686"/>
    <x v="77"/>
    <x v="588"/>
    <x v="317"/>
    <x v="349"/>
    <x v="690"/>
    <x v="37"/>
  </r>
  <r>
    <x v="28"/>
    <x v="6"/>
    <x v="2"/>
    <x v="24"/>
    <x v="1"/>
    <x v="5"/>
    <x v="387"/>
    <x v="300"/>
    <x v="789"/>
    <x v="930"/>
    <x v="31"/>
    <x v="38"/>
    <x v="353"/>
    <x v="66"/>
    <x v="438"/>
    <x v="245"/>
    <x v="215"/>
    <x v="699"/>
    <x v="35"/>
  </r>
  <r>
    <x v="28"/>
    <x v="3"/>
    <x v="2"/>
    <x v="24"/>
    <x v="1"/>
    <x v="5"/>
    <x v="847"/>
    <x v="772"/>
    <x v="389"/>
    <x v="773"/>
    <x v="40"/>
    <x v="192"/>
    <x v="868"/>
    <x v="65"/>
    <x v="963"/>
    <x v="310"/>
    <x v="278"/>
    <x v="640"/>
    <x v="35"/>
  </r>
  <r>
    <x v="28"/>
    <x v="8"/>
    <x v="2"/>
    <x v="24"/>
    <x v="1"/>
    <x v="6"/>
    <x v="359"/>
    <x v="229"/>
    <x v="137"/>
    <x v="1092"/>
    <x v="12"/>
    <x v="18"/>
    <x v="220"/>
    <x v="40"/>
    <x v="463"/>
    <x v="161"/>
    <x v="76"/>
    <x v="148"/>
    <x v="33"/>
  </r>
  <r>
    <x v="28"/>
    <x v="2"/>
    <x v="2"/>
    <x v="24"/>
    <x v="1"/>
    <x v="6"/>
    <x v="1037"/>
    <x v="1046"/>
    <x v="1124"/>
    <x v="490"/>
    <x v="26"/>
    <x v="297"/>
    <x v="872"/>
    <x v="80"/>
    <x v="1074"/>
    <x v="443"/>
    <x v="478"/>
    <x v="625"/>
    <x v="39"/>
  </r>
  <r>
    <x v="28"/>
    <x v="4"/>
    <x v="2"/>
    <x v="24"/>
    <x v="1"/>
    <x v="6"/>
    <x v="827"/>
    <x v="901"/>
    <x v="848"/>
    <x v="416"/>
    <x v="65"/>
    <x v="199"/>
    <x v="697"/>
    <x v="76"/>
    <x v="577"/>
    <x v="489"/>
    <x v="511"/>
    <x v="607"/>
    <x v="38"/>
  </r>
  <r>
    <x v="28"/>
    <x v="6"/>
    <x v="2"/>
    <x v="24"/>
    <x v="1"/>
    <x v="6"/>
    <x v="357"/>
    <x v="369"/>
    <x v="1054"/>
    <x v="590"/>
    <x v="43"/>
    <x v="52"/>
    <x v="264"/>
    <x v="70"/>
    <x v="275"/>
    <x v="389"/>
    <x v="202"/>
    <x v="526"/>
    <x v="38"/>
  </r>
  <r>
    <x v="28"/>
    <x v="3"/>
    <x v="2"/>
    <x v="24"/>
    <x v="1"/>
    <x v="6"/>
    <x v="683"/>
    <x v="753"/>
    <x v="409"/>
    <x v="460"/>
    <x v="66"/>
    <x v="173"/>
    <x v="738"/>
    <x v="64"/>
    <x v="631"/>
    <x v="459"/>
    <x v="302"/>
    <x v="530"/>
    <x v="36"/>
  </r>
  <r>
    <x v="29"/>
    <x v="2"/>
    <x v="2"/>
    <x v="24"/>
    <x v="0"/>
    <x v="9"/>
    <x v="660"/>
    <x v="1123"/>
    <x v="1392"/>
    <x v="1010"/>
    <x v="44"/>
    <x v="245"/>
    <x v="685"/>
    <x v="66"/>
    <x v="692"/>
    <x v="175"/>
    <x v="869"/>
    <x v="212"/>
    <x v="15"/>
  </r>
  <r>
    <x v="29"/>
    <x v="2"/>
    <x v="2"/>
    <x v="24"/>
    <x v="0"/>
    <x v="10"/>
    <x v="718"/>
    <x v="1256"/>
    <x v="564"/>
    <x v="670"/>
    <x v="48"/>
    <x v="351"/>
    <x v="952"/>
    <x v="56"/>
    <x v="1002"/>
    <x v="286"/>
    <x v="822"/>
    <x v="176"/>
    <x v="39"/>
  </r>
  <r>
    <x v="29"/>
    <x v="2"/>
    <x v="2"/>
    <x v="24"/>
    <x v="0"/>
    <x v="11"/>
    <x v="503"/>
    <x v="1138"/>
    <x v="1406"/>
    <x v="660"/>
    <x v="44"/>
    <x v="263"/>
    <x v="770"/>
    <x v="55"/>
    <x v="803"/>
    <x v="350"/>
    <x v="847"/>
    <x v="173"/>
    <x v="40"/>
  </r>
  <r>
    <x v="29"/>
    <x v="6"/>
    <x v="2"/>
    <x v="24"/>
    <x v="0"/>
    <x v="11"/>
    <x v="44"/>
    <x v="104"/>
    <x v="435"/>
    <x v="1256"/>
    <x v="46"/>
    <x v="3"/>
    <x v="217"/>
    <x v="49"/>
    <x v="206"/>
    <x v="38"/>
    <x v="919"/>
    <x v="553"/>
    <x v="14"/>
  </r>
  <r>
    <x v="29"/>
    <x v="3"/>
    <x v="2"/>
    <x v="24"/>
    <x v="0"/>
    <x v="11"/>
    <x v="23"/>
    <x v="181"/>
    <x v="736"/>
    <x v="348"/>
    <x v="53"/>
    <x v="2"/>
    <x v="83"/>
    <x v="50"/>
    <x v="69"/>
    <x v="480"/>
    <x v="188"/>
    <x v="424"/>
    <x v="14"/>
  </r>
  <r>
    <x v="29"/>
    <x v="2"/>
    <x v="2"/>
    <x v="24"/>
    <x v="1"/>
    <x v="0"/>
    <x v="331"/>
    <x v="1038"/>
    <x v="1221"/>
    <x v="346"/>
    <x v="54"/>
    <x v="182"/>
    <x v="630"/>
    <x v="53"/>
    <x v="569"/>
    <x v="490"/>
    <x v="891"/>
    <x v="168"/>
    <x v="39"/>
  </r>
  <r>
    <x v="29"/>
    <x v="6"/>
    <x v="2"/>
    <x v="24"/>
    <x v="1"/>
    <x v="0"/>
    <x v="39"/>
    <x v="276"/>
    <x v="973"/>
    <x v="352"/>
    <x v="66"/>
    <x v="11"/>
    <x v="195"/>
    <x v="49"/>
    <x v="134"/>
    <x v="444"/>
    <x v="899"/>
    <x v="170"/>
    <x v="25"/>
  </r>
  <r>
    <x v="29"/>
    <x v="3"/>
    <x v="2"/>
    <x v="24"/>
    <x v="1"/>
    <x v="0"/>
    <x v="26"/>
    <x v="41"/>
    <x v="967"/>
    <x v="138"/>
    <x v="50"/>
    <x v="1"/>
    <x v="79"/>
    <x v="51"/>
    <x v="67"/>
    <x v="686"/>
    <x v="980"/>
    <x v="733"/>
    <x v="14"/>
  </r>
  <r>
    <x v="29"/>
    <x v="4"/>
    <x v="2"/>
    <x v="24"/>
    <x v="1"/>
    <x v="0"/>
    <x v="9"/>
    <x v="0"/>
    <x v="7"/>
    <x v="47"/>
    <x v="30"/>
    <x v="555"/>
    <x v="26"/>
    <x v="49"/>
    <x v="31"/>
    <x v="11"/>
    <x v="10"/>
    <x v="10"/>
    <x v="13"/>
  </r>
  <r>
    <x v="29"/>
    <x v="2"/>
    <x v="2"/>
    <x v="24"/>
    <x v="1"/>
    <x v="1"/>
    <x v="391"/>
    <x v="1076"/>
    <x v="1283"/>
    <x v="356"/>
    <x v="49"/>
    <x v="202"/>
    <x v="698"/>
    <x v="54"/>
    <x v="680"/>
    <x v="418"/>
    <x v="885"/>
    <x v="171"/>
    <x v="38"/>
  </r>
  <r>
    <x v="29"/>
    <x v="4"/>
    <x v="2"/>
    <x v="24"/>
    <x v="1"/>
    <x v="1"/>
    <x v="5"/>
    <x v="23"/>
    <x v="822"/>
    <x v="53"/>
    <x v="27"/>
    <x v="1"/>
    <x v="9"/>
    <x v="49"/>
    <x v="11"/>
    <x v="51"/>
    <x v="816"/>
    <x v="153"/>
    <x v="39"/>
  </r>
  <r>
    <x v="29"/>
    <x v="6"/>
    <x v="2"/>
    <x v="24"/>
    <x v="1"/>
    <x v="1"/>
    <x v="52"/>
    <x v="123"/>
    <x v="488"/>
    <x v="1261"/>
    <x v="71"/>
    <x v="3"/>
    <x v="218"/>
    <x v="50"/>
    <x v="152"/>
    <x v="32"/>
    <x v="1012"/>
    <x v="633"/>
    <x v="14"/>
  </r>
  <r>
    <x v="29"/>
    <x v="3"/>
    <x v="2"/>
    <x v="24"/>
    <x v="1"/>
    <x v="1"/>
    <x v="15"/>
    <x v="0"/>
    <x v="25"/>
    <x v="47"/>
    <x v="52"/>
    <x v="0"/>
    <x v="49"/>
    <x v="49"/>
    <x v="35"/>
    <x v="11"/>
    <x v="10"/>
    <x v="10"/>
    <x v="13"/>
  </r>
  <r>
    <x v="29"/>
    <x v="2"/>
    <x v="2"/>
    <x v="24"/>
    <x v="1"/>
    <x v="2"/>
    <x v="544"/>
    <x v="1208"/>
    <x v="496"/>
    <x v="359"/>
    <x v="49"/>
    <x v="316"/>
    <x v="797"/>
    <x v="56"/>
    <x v="806"/>
    <x v="386"/>
    <x v="843"/>
    <x v="170"/>
    <x v="16"/>
  </r>
  <r>
    <x v="29"/>
    <x v="4"/>
    <x v="2"/>
    <x v="24"/>
    <x v="1"/>
    <x v="2"/>
    <x v="65"/>
    <x v="415"/>
    <x v="1307"/>
    <x v="354"/>
    <x v="72"/>
    <x v="29"/>
    <x v="275"/>
    <x v="49"/>
    <x v="191"/>
    <x v="435"/>
    <x v="760"/>
    <x v="161"/>
    <x v="35"/>
  </r>
  <r>
    <x v="29"/>
    <x v="6"/>
    <x v="2"/>
    <x v="24"/>
    <x v="1"/>
    <x v="2"/>
    <x v="105"/>
    <x v="337"/>
    <x v="1090"/>
    <x v="1110"/>
    <x v="74"/>
    <x v="15"/>
    <x v="503"/>
    <x v="49"/>
    <x v="360"/>
    <x v="133"/>
    <x v="890"/>
    <x v="420"/>
    <x v="14"/>
  </r>
  <r>
    <x v="29"/>
    <x v="3"/>
    <x v="2"/>
    <x v="24"/>
    <x v="1"/>
    <x v="2"/>
    <x v="63"/>
    <x v="178"/>
    <x v="633"/>
    <x v="1218"/>
    <x v="86"/>
    <x v="9"/>
    <x v="305"/>
    <x v="49"/>
    <x v="183"/>
    <x v="80"/>
    <x v="719"/>
    <x v="216"/>
    <x v="14"/>
  </r>
  <r>
    <x v="29"/>
    <x v="2"/>
    <x v="2"/>
    <x v="24"/>
    <x v="1"/>
    <x v="3"/>
    <x v="611"/>
    <x v="1162"/>
    <x v="450"/>
    <x v="871"/>
    <x v="58"/>
    <x v="299"/>
    <x v="811"/>
    <x v="58"/>
    <x v="764"/>
    <x v="264"/>
    <x v="811"/>
    <x v="180"/>
    <x v="40"/>
  </r>
  <r>
    <x v="29"/>
    <x v="4"/>
    <x v="2"/>
    <x v="24"/>
    <x v="1"/>
    <x v="3"/>
    <x v="95"/>
    <x v="552"/>
    <x v="308"/>
    <x v="347"/>
    <x v="76"/>
    <x v="46"/>
    <x v="465"/>
    <x v="49"/>
    <x v="324"/>
    <x v="485"/>
    <x v="813"/>
    <x v="162"/>
    <x v="33"/>
  </r>
  <r>
    <x v="29"/>
    <x v="6"/>
    <x v="2"/>
    <x v="24"/>
    <x v="1"/>
    <x v="3"/>
    <x v="17"/>
    <x v="0"/>
    <x v="26"/>
    <x v="47"/>
    <x v="58"/>
    <x v="0"/>
    <x v="66"/>
    <x v="49"/>
    <x v="45"/>
    <x v="11"/>
    <x v="10"/>
    <x v="10"/>
    <x v="13"/>
  </r>
  <r>
    <x v="29"/>
    <x v="3"/>
    <x v="2"/>
    <x v="24"/>
    <x v="1"/>
    <x v="3"/>
    <x v="70"/>
    <x v="116"/>
    <x v="439"/>
    <x v="217"/>
    <x v="43"/>
    <x v="5"/>
    <x v="350"/>
    <x v="49"/>
    <x v="355"/>
    <x v="618"/>
    <x v="763"/>
    <x v="586"/>
    <x v="14"/>
  </r>
  <r>
    <x v="29"/>
    <x v="2"/>
    <x v="2"/>
    <x v="24"/>
    <x v="1"/>
    <x v="4"/>
    <x v="613"/>
    <x v="1157"/>
    <x v="426"/>
    <x v="875"/>
    <x v="44"/>
    <x v="264"/>
    <x v="777"/>
    <x v="59"/>
    <x v="814"/>
    <x v="250"/>
    <x v="876"/>
    <x v="192"/>
    <x v="39"/>
  </r>
  <r>
    <x v="29"/>
    <x v="4"/>
    <x v="2"/>
    <x v="24"/>
    <x v="1"/>
    <x v="4"/>
    <x v="4"/>
    <x v="26"/>
    <x v="908"/>
    <x v="52"/>
    <x v="29"/>
    <x v="1"/>
    <x v="8"/>
    <x v="49"/>
    <x v="10"/>
    <x v="84"/>
    <x v="826"/>
    <x v="152"/>
    <x v="39"/>
  </r>
  <r>
    <x v="29"/>
    <x v="6"/>
    <x v="2"/>
    <x v="24"/>
    <x v="1"/>
    <x v="4"/>
    <x v="0"/>
    <x v="0"/>
    <x v="1"/>
    <x v="47"/>
    <x v="0"/>
    <x v="0"/>
    <x v="0"/>
    <x v="7"/>
    <x v="0"/>
    <x v="10"/>
    <x v="10"/>
    <x v="10"/>
    <x v="10"/>
  </r>
  <r>
    <x v="29"/>
    <x v="3"/>
    <x v="2"/>
    <x v="24"/>
    <x v="1"/>
    <x v="4"/>
    <x v="6"/>
    <x v="0"/>
    <x v="5"/>
    <x v="47"/>
    <x v="78"/>
    <x v="0"/>
    <x v="10"/>
    <x v="49"/>
    <x v="6"/>
    <x v="11"/>
    <x v="10"/>
    <x v="10"/>
    <x v="13"/>
  </r>
  <r>
    <x v="29"/>
    <x v="2"/>
    <x v="2"/>
    <x v="24"/>
    <x v="1"/>
    <x v="5"/>
    <x v="345"/>
    <x v="1034"/>
    <x v="1217"/>
    <x v="350"/>
    <x v="60"/>
    <x v="191"/>
    <x v="644"/>
    <x v="53"/>
    <x v="553"/>
    <x v="461"/>
    <x v="867"/>
    <x v="167"/>
    <x v="39"/>
  </r>
  <r>
    <x v="29"/>
    <x v="4"/>
    <x v="2"/>
    <x v="24"/>
    <x v="1"/>
    <x v="5"/>
    <x v="18"/>
    <x v="95"/>
    <x v="432"/>
    <x v="360"/>
    <x v="41"/>
    <x v="3"/>
    <x v="48"/>
    <x v="50"/>
    <x v="44"/>
    <x v="380"/>
    <x v="878"/>
    <x v="174"/>
    <x v="33"/>
  </r>
  <r>
    <x v="29"/>
    <x v="6"/>
    <x v="2"/>
    <x v="24"/>
    <x v="1"/>
    <x v="5"/>
    <x v="0"/>
    <x v="0"/>
    <x v="1"/>
    <x v="47"/>
    <x v="0"/>
    <x v="0"/>
    <x v="0"/>
    <x v="7"/>
    <x v="0"/>
    <x v="10"/>
    <x v="10"/>
    <x v="10"/>
    <x v="10"/>
  </r>
  <r>
    <x v="29"/>
    <x v="3"/>
    <x v="2"/>
    <x v="24"/>
    <x v="1"/>
    <x v="5"/>
    <x v="0"/>
    <x v="0"/>
    <x v="1"/>
    <x v="47"/>
    <x v="0"/>
    <x v="0"/>
    <x v="0"/>
    <x v="7"/>
    <x v="0"/>
    <x v="10"/>
    <x v="10"/>
    <x v="10"/>
    <x v="10"/>
  </r>
  <r>
    <x v="29"/>
    <x v="2"/>
    <x v="2"/>
    <x v="24"/>
    <x v="1"/>
    <x v="6"/>
    <x v="272"/>
    <x v="944"/>
    <x v="1012"/>
    <x v="351"/>
    <x v="72"/>
    <x v="149"/>
    <x v="544"/>
    <x v="53"/>
    <x v="399"/>
    <x v="452"/>
    <x v="821"/>
    <x v="165"/>
    <x v="39"/>
  </r>
  <r>
    <x v="29"/>
    <x v="4"/>
    <x v="2"/>
    <x v="24"/>
    <x v="1"/>
    <x v="6"/>
    <x v="47"/>
    <x v="214"/>
    <x v="786"/>
    <x v="876"/>
    <x v="42"/>
    <x v="8"/>
    <x v="138"/>
    <x v="51"/>
    <x v="137"/>
    <x v="246"/>
    <x v="864"/>
    <x v="189"/>
    <x v="33"/>
  </r>
  <r>
    <x v="29"/>
    <x v="6"/>
    <x v="2"/>
    <x v="24"/>
    <x v="1"/>
    <x v="6"/>
    <x v="0"/>
    <x v="0"/>
    <x v="1"/>
    <x v="47"/>
    <x v="0"/>
    <x v="0"/>
    <x v="0"/>
    <x v="7"/>
    <x v="0"/>
    <x v="10"/>
    <x v="10"/>
    <x v="10"/>
    <x v="10"/>
  </r>
  <r>
    <x v="29"/>
    <x v="3"/>
    <x v="2"/>
    <x v="24"/>
    <x v="1"/>
    <x v="6"/>
    <x v="0"/>
    <x v="0"/>
    <x v="1"/>
    <x v="47"/>
    <x v="0"/>
    <x v="0"/>
    <x v="0"/>
    <x v="7"/>
    <x v="0"/>
    <x v="10"/>
    <x v="10"/>
    <x v="10"/>
    <x v="10"/>
  </r>
  <r>
    <x v="33"/>
    <x v="2"/>
    <x v="2"/>
    <x v="24"/>
    <x v="1"/>
    <x v="4"/>
    <x v="266"/>
    <x v="394"/>
    <x v="1179"/>
    <x v="231"/>
    <x v="57"/>
    <x v="7"/>
    <x v="342"/>
    <x v="58"/>
    <x v="288"/>
    <x v="607"/>
    <x v="1185"/>
    <x v="355"/>
    <x v="14"/>
  </r>
  <r>
    <x v="33"/>
    <x v="2"/>
    <x v="2"/>
    <x v="24"/>
    <x v="1"/>
    <x v="5"/>
    <x v="1172"/>
    <x v="1331"/>
    <x v="769"/>
    <x v="70"/>
    <x v="41"/>
    <x v="285"/>
    <x v="1138"/>
    <x v="68"/>
    <x v="1228"/>
    <x v="747"/>
    <x v="1131"/>
    <x v="871"/>
    <x v="33"/>
  </r>
  <r>
    <x v="33"/>
    <x v="2"/>
    <x v="2"/>
    <x v="24"/>
    <x v="1"/>
    <x v="6"/>
    <x v="1201"/>
    <x v="1375"/>
    <x v="936"/>
    <x v="1235"/>
    <x v="48"/>
    <x v="314"/>
    <x v="1122"/>
    <x v="72"/>
    <x v="1179"/>
    <x v="53"/>
    <x v="1148"/>
    <x v="850"/>
    <x v="33"/>
  </r>
  <r>
    <x v="30"/>
    <x v="2"/>
    <x v="2"/>
    <x v="24"/>
    <x v="0"/>
    <x v="11"/>
    <x v="1052"/>
    <x v="1185"/>
    <x v="449"/>
    <x v="167"/>
    <x v="16"/>
    <x v="384"/>
    <x v="979"/>
    <x v="72"/>
    <x v="1253"/>
    <x v="657"/>
    <x v="489"/>
    <x v="431"/>
    <x v="15"/>
  </r>
  <r>
    <x v="30"/>
    <x v="2"/>
    <x v="2"/>
    <x v="24"/>
    <x v="1"/>
    <x v="0"/>
    <x v="1153"/>
    <x v="1217"/>
    <x v="459"/>
    <x v="304"/>
    <x v="14"/>
    <x v="395"/>
    <x v="1034"/>
    <x v="76"/>
    <x v="1307"/>
    <x v="552"/>
    <x v="497"/>
    <x v="546"/>
    <x v="40"/>
  </r>
  <r>
    <x v="30"/>
    <x v="2"/>
    <x v="2"/>
    <x v="24"/>
    <x v="1"/>
    <x v="1"/>
    <x v="1184"/>
    <x v="1264"/>
    <x v="526"/>
    <x v="252"/>
    <x v="13"/>
    <x v="420"/>
    <x v="1085"/>
    <x v="75"/>
    <x v="1335"/>
    <x v="589"/>
    <x v="510"/>
    <x v="526"/>
    <x v="40"/>
  </r>
  <r>
    <x v="31"/>
    <x v="2"/>
    <x v="2"/>
    <x v="24"/>
    <x v="0"/>
    <x v="9"/>
    <x v="508"/>
    <x v="484"/>
    <x v="1298"/>
    <x v="713"/>
    <x v="20"/>
    <x v="45"/>
    <x v="243"/>
    <x v="101"/>
    <x v="395"/>
    <x v="335"/>
    <x v="676"/>
    <x v="845"/>
    <x v="38"/>
  </r>
  <r>
    <x v="31"/>
    <x v="2"/>
    <x v="2"/>
    <x v="24"/>
    <x v="0"/>
    <x v="10"/>
    <x v="762"/>
    <x v="682"/>
    <x v="290"/>
    <x v="838"/>
    <x v="26"/>
    <x v="74"/>
    <x v="434"/>
    <x v="102"/>
    <x v="581"/>
    <x v="281"/>
    <x v="776"/>
    <x v="982"/>
    <x v="36"/>
  </r>
  <r>
    <x v="31"/>
    <x v="2"/>
    <x v="2"/>
    <x v="24"/>
    <x v="0"/>
    <x v="11"/>
    <x v="669"/>
    <x v="600"/>
    <x v="230"/>
    <x v="806"/>
    <x v="29"/>
    <x v="61"/>
    <x v="345"/>
    <x v="105"/>
    <x v="436"/>
    <x v="293"/>
    <x v="758"/>
    <x v="941"/>
    <x v="37"/>
  </r>
  <r>
    <x v="31"/>
    <x v="2"/>
    <x v="2"/>
    <x v="24"/>
    <x v="1"/>
    <x v="0"/>
    <x v="820"/>
    <x v="606"/>
    <x v="1317"/>
    <x v="1053"/>
    <x v="29"/>
    <x v="57"/>
    <x v="437"/>
    <x v="110"/>
    <x v="561"/>
    <x v="186"/>
    <x v="797"/>
    <x v="346"/>
    <x v="35"/>
  </r>
  <r>
    <x v="31"/>
    <x v="2"/>
    <x v="2"/>
    <x v="24"/>
    <x v="1"/>
    <x v="1"/>
    <x v="944"/>
    <x v="837"/>
    <x v="648"/>
    <x v="835"/>
    <x v="27"/>
    <x v="110"/>
    <x v="526"/>
    <x v="120"/>
    <x v="678"/>
    <x v="282"/>
    <x v="833"/>
    <x v="276"/>
    <x v="37"/>
  </r>
  <r>
    <x v="31"/>
    <x v="2"/>
    <x v="2"/>
    <x v="24"/>
    <x v="1"/>
    <x v="2"/>
    <x v="1040"/>
    <x v="973"/>
    <x v="871"/>
    <x v="734"/>
    <x v="24"/>
    <x v="169"/>
    <x v="692"/>
    <x v="106"/>
    <x v="922"/>
    <x v="326"/>
    <x v="815"/>
    <x v="965"/>
    <x v="37"/>
  </r>
  <r>
    <x v="31"/>
    <x v="2"/>
    <x v="2"/>
    <x v="24"/>
    <x v="1"/>
    <x v="3"/>
    <x v="1012"/>
    <x v="842"/>
    <x v="398"/>
    <x v="963"/>
    <x v="31"/>
    <x v="109"/>
    <x v="626"/>
    <x v="113"/>
    <x v="752"/>
    <x v="222"/>
    <x v="844"/>
    <x v="335"/>
    <x v="36"/>
  </r>
  <r>
    <x v="31"/>
    <x v="2"/>
    <x v="2"/>
    <x v="24"/>
    <x v="1"/>
    <x v="4"/>
    <x v="1035"/>
    <x v="808"/>
    <x v="320"/>
    <x v="1067"/>
    <x v="23"/>
    <x v="112"/>
    <x v="628"/>
    <x v="117"/>
    <x v="848"/>
    <x v="177"/>
    <x v="782"/>
    <x v="342"/>
    <x v="36"/>
  </r>
  <r>
    <x v="31"/>
    <x v="2"/>
    <x v="2"/>
    <x v="24"/>
    <x v="1"/>
    <x v="5"/>
    <x v="864"/>
    <x v="731"/>
    <x v="330"/>
    <x v="902"/>
    <x v="26"/>
    <x v="89"/>
    <x v="474"/>
    <x v="110"/>
    <x v="637"/>
    <x v="257"/>
    <x v="779"/>
    <x v="245"/>
    <x v="37"/>
  </r>
  <r>
    <x v="31"/>
    <x v="2"/>
    <x v="2"/>
    <x v="24"/>
    <x v="1"/>
    <x v="6"/>
    <x v="582"/>
    <x v="604"/>
    <x v="273"/>
    <x v="596"/>
    <x v="34"/>
    <x v="64"/>
    <x v="334"/>
    <x v="94"/>
    <x v="397"/>
    <x v="387"/>
    <x v="736"/>
    <x v="815"/>
    <x v="38"/>
  </r>
  <r>
    <x v="36"/>
    <x v="2"/>
    <x v="2"/>
    <x v="24"/>
    <x v="0"/>
    <x v="9"/>
    <x v="1026"/>
    <x v="773"/>
    <x v="255"/>
    <x v="1097"/>
    <x v="37"/>
    <x v="40"/>
    <x v="661"/>
    <x v="109"/>
    <x v="732"/>
    <x v="157"/>
    <x v="1105"/>
    <x v="681"/>
    <x v="25"/>
  </r>
  <r>
    <x v="36"/>
    <x v="2"/>
    <x v="2"/>
    <x v="24"/>
    <x v="0"/>
    <x v="10"/>
    <x v="932"/>
    <x v="916"/>
    <x v="840"/>
    <x v="620"/>
    <x v="55"/>
    <x v="62"/>
    <x v="755"/>
    <x v="81"/>
    <x v="712"/>
    <x v="371"/>
    <x v="1106"/>
    <x v="397"/>
    <x v="25"/>
  </r>
  <r>
    <x v="36"/>
    <x v="2"/>
    <x v="2"/>
    <x v="24"/>
    <x v="0"/>
    <x v="11"/>
    <x v="1060"/>
    <x v="1072"/>
    <x v="1139"/>
    <x v="482"/>
    <x v="51"/>
    <x v="113"/>
    <x v="841"/>
    <x v="86"/>
    <x v="834"/>
    <x v="448"/>
    <x v="1102"/>
    <x v="362"/>
    <x v="25"/>
  </r>
  <r>
    <x v="36"/>
    <x v="2"/>
    <x v="2"/>
    <x v="24"/>
    <x v="1"/>
    <x v="0"/>
    <x v="852"/>
    <x v="822"/>
    <x v="660"/>
    <x v="649"/>
    <x v="56"/>
    <x v="47"/>
    <x v="721"/>
    <x v="76"/>
    <x v="659"/>
    <x v="359"/>
    <x v="1103"/>
    <x v="467"/>
    <x v="14"/>
  </r>
  <r>
    <x v="36"/>
    <x v="2"/>
    <x v="2"/>
    <x v="24"/>
    <x v="1"/>
    <x v="1"/>
    <x v="870"/>
    <x v="958"/>
    <x v="898"/>
    <x v="369"/>
    <x v="42"/>
    <x v="75"/>
    <x v="788"/>
    <x v="72"/>
    <x v="843"/>
    <x v="522"/>
    <x v="1097"/>
    <x v="320"/>
    <x v="25"/>
  </r>
  <r>
    <x v="36"/>
    <x v="2"/>
    <x v="2"/>
    <x v="24"/>
    <x v="1"/>
    <x v="2"/>
    <x v="819"/>
    <x v="843"/>
    <x v="691"/>
    <x v="515"/>
    <x v="48"/>
    <x v="49"/>
    <x v="744"/>
    <x v="71"/>
    <x v="748"/>
    <x v="426"/>
    <x v="1123"/>
    <x v="378"/>
    <x v="14"/>
  </r>
  <r>
    <x v="36"/>
    <x v="2"/>
    <x v="2"/>
    <x v="24"/>
    <x v="1"/>
    <x v="3"/>
    <x v="1023"/>
    <x v="918"/>
    <x v="699"/>
    <x v="837"/>
    <x v="56"/>
    <x v="63"/>
    <x v="888"/>
    <x v="77"/>
    <x v="858"/>
    <x v="281"/>
    <x v="1104"/>
    <x v="505"/>
    <x v="14"/>
  </r>
  <r>
    <x v="36"/>
    <x v="2"/>
    <x v="2"/>
    <x v="24"/>
    <x v="1"/>
    <x v="4"/>
    <x v="937"/>
    <x v="868"/>
    <x v="670"/>
    <x v="761"/>
    <x v="50"/>
    <x v="55"/>
    <x v="809"/>
    <x v="76"/>
    <x v="811"/>
    <x v="316"/>
    <x v="1101"/>
    <x v="491"/>
    <x v="14"/>
  </r>
  <r>
    <x v="36"/>
    <x v="2"/>
    <x v="2"/>
    <x v="24"/>
    <x v="1"/>
    <x v="5"/>
    <x v="722"/>
    <x v="819"/>
    <x v="676"/>
    <x v="385"/>
    <x v="55"/>
    <x v="46"/>
    <x v="671"/>
    <x v="71"/>
    <x v="604"/>
    <x v="512"/>
    <x v="1107"/>
    <x v="334"/>
    <x v="25"/>
  </r>
  <r>
    <x v="36"/>
    <x v="2"/>
    <x v="2"/>
    <x v="24"/>
    <x v="1"/>
    <x v="6"/>
    <x v="808"/>
    <x v="835"/>
    <x v="684"/>
    <x v="513"/>
    <x v="53"/>
    <x v="48"/>
    <x v="754"/>
    <x v="70"/>
    <x v="722"/>
    <x v="428"/>
    <x v="1122"/>
    <x v="376"/>
    <x v="14"/>
  </r>
  <r>
    <x v="39"/>
    <x v="2"/>
    <x v="2"/>
    <x v="24"/>
    <x v="1"/>
    <x v="4"/>
    <x v="34"/>
    <x v="0"/>
    <x v="56"/>
    <x v="47"/>
    <x v="14"/>
    <x v="0"/>
    <x v="11"/>
    <x v="91"/>
    <x v="21"/>
    <x v="11"/>
    <x v="10"/>
    <x v="10"/>
    <x v="13"/>
  </r>
  <r>
    <x v="39"/>
    <x v="2"/>
    <x v="2"/>
    <x v="24"/>
    <x v="1"/>
    <x v="5"/>
    <x v="139"/>
    <x v="352"/>
    <x v="1145"/>
    <x v="1237"/>
    <x v="19"/>
    <x v="22"/>
    <x v="114"/>
    <x v="67"/>
    <x v="215"/>
    <x v="49"/>
    <x v="759"/>
    <x v="413"/>
    <x v="40"/>
  </r>
  <r>
    <x v="39"/>
    <x v="2"/>
    <x v="2"/>
    <x v="24"/>
    <x v="1"/>
    <x v="6"/>
    <x v="807"/>
    <x v="841"/>
    <x v="693"/>
    <x v="500"/>
    <x v="21"/>
    <x v="128"/>
    <x v="595"/>
    <x v="86"/>
    <x v="833"/>
    <x v="434"/>
    <x v="773"/>
    <x v="787"/>
    <x v="37"/>
  </r>
  <r>
    <x v="41"/>
    <x v="2"/>
    <x v="2"/>
    <x v="24"/>
    <x v="0"/>
    <x v="9"/>
    <x v="294"/>
    <x v="324"/>
    <x v="972"/>
    <x v="498"/>
    <x v="34"/>
    <x v="45"/>
    <x v="201"/>
    <x v="73"/>
    <x v="231"/>
    <x v="436"/>
    <x v="192"/>
    <x v="446"/>
    <x v="15"/>
  </r>
  <r>
    <x v="41"/>
    <x v="2"/>
    <x v="2"/>
    <x v="24"/>
    <x v="0"/>
    <x v="10"/>
    <x v="636"/>
    <x v="576"/>
    <x v="1424"/>
    <x v="779"/>
    <x v="24"/>
    <x v="106"/>
    <x v="375"/>
    <x v="93"/>
    <x v="541"/>
    <x v="307"/>
    <x v="294"/>
    <x v="657"/>
    <x v="15"/>
  </r>
  <r>
    <x v="41"/>
    <x v="2"/>
    <x v="2"/>
    <x v="24"/>
    <x v="0"/>
    <x v="11"/>
    <x v="1053"/>
    <x v="924"/>
    <x v="686"/>
    <x v="905"/>
    <x v="29"/>
    <x v="249"/>
    <x v="640"/>
    <x v="119"/>
    <x v="788"/>
    <x v="256"/>
    <x v="344"/>
    <x v="775"/>
    <x v="17"/>
  </r>
  <r>
    <x v="42"/>
    <x v="2"/>
    <x v="2"/>
    <x v="24"/>
    <x v="1"/>
    <x v="4"/>
    <x v="1278"/>
    <x v="1386"/>
    <x v="975"/>
    <x v="145"/>
    <x v="33"/>
    <x v="408"/>
    <x v="1179"/>
    <x v="80"/>
    <x v="1304"/>
    <x v="680"/>
    <x v="1042"/>
    <x v="812"/>
    <x v="36"/>
  </r>
  <r>
    <x v="42"/>
    <x v="2"/>
    <x v="2"/>
    <x v="24"/>
    <x v="1"/>
    <x v="5"/>
    <x v="1374"/>
    <x v="1424"/>
    <x v="1434"/>
    <x v="162"/>
    <x v="26"/>
    <x v="521"/>
    <x v="1237"/>
    <x v="84"/>
    <x v="1375"/>
    <x v="663"/>
    <x v="1044"/>
    <x v="841"/>
    <x v="36"/>
  </r>
  <r>
    <x v="42"/>
    <x v="2"/>
    <x v="2"/>
    <x v="24"/>
    <x v="1"/>
    <x v="6"/>
    <x v="1368"/>
    <x v="1421"/>
    <x v="1379"/>
    <x v="152"/>
    <x v="19"/>
    <x v="503"/>
    <x v="1230"/>
    <x v="82"/>
    <x v="1379"/>
    <x v="675"/>
    <x v="1064"/>
    <x v="861"/>
    <x v="36"/>
  </r>
  <r>
    <x v="43"/>
    <x v="8"/>
    <x v="2"/>
    <x v="24"/>
    <x v="0"/>
    <x v="11"/>
    <x v="31"/>
    <x v="10"/>
    <x v="214"/>
    <x v="951"/>
    <x v="14"/>
    <x v="2"/>
    <x v="20"/>
    <x v="63"/>
    <x v="47"/>
    <x v="231"/>
    <x v="155"/>
    <x v="82"/>
    <x v="36"/>
  </r>
  <r>
    <x v="43"/>
    <x v="2"/>
    <x v="2"/>
    <x v="24"/>
    <x v="0"/>
    <x v="11"/>
    <x v="861"/>
    <x v="725"/>
    <x v="303"/>
    <x v="927"/>
    <x v="28"/>
    <x v="90"/>
    <x v="492"/>
    <x v="108"/>
    <x v="629"/>
    <x v="247"/>
    <x v="750"/>
    <x v="240"/>
    <x v="37"/>
  </r>
  <r>
    <x v="43"/>
    <x v="4"/>
    <x v="2"/>
    <x v="24"/>
    <x v="0"/>
    <x v="11"/>
    <x v="37"/>
    <x v="11"/>
    <x v="1227"/>
    <x v="1083"/>
    <x v="5"/>
    <x v="2"/>
    <x v="24"/>
    <x v="66"/>
    <x v="98"/>
    <x v="170"/>
    <x v="1118"/>
    <x v="631"/>
    <x v="35"/>
  </r>
  <r>
    <x v="43"/>
    <x v="6"/>
    <x v="2"/>
    <x v="24"/>
    <x v="0"/>
    <x v="11"/>
    <x v="108"/>
    <x v="9"/>
    <x v="29"/>
    <x v="548"/>
    <x v="40"/>
    <x v="2"/>
    <x v="105"/>
    <x v="63"/>
    <x v="114"/>
    <x v="423"/>
    <x v="1116"/>
    <x v="387"/>
    <x v="14"/>
  </r>
  <r>
    <x v="43"/>
    <x v="3"/>
    <x v="2"/>
    <x v="24"/>
    <x v="0"/>
    <x v="11"/>
    <x v="32"/>
    <x v="13"/>
    <x v="1359"/>
    <x v="978"/>
    <x v="29"/>
    <x v="2"/>
    <x v="33"/>
    <x v="58"/>
    <x v="42"/>
    <x v="217"/>
    <x v="1120"/>
    <x v="573"/>
    <x v="33"/>
  </r>
  <r>
    <x v="43"/>
    <x v="8"/>
    <x v="2"/>
    <x v="24"/>
    <x v="1"/>
    <x v="0"/>
    <x v="111"/>
    <x v="155"/>
    <x v="145"/>
    <x v="383"/>
    <x v="12"/>
    <x v="13"/>
    <x v="81"/>
    <x v="70"/>
    <x v="188"/>
    <x v="513"/>
    <x v="65"/>
    <x v="70"/>
    <x v="39"/>
  </r>
  <r>
    <x v="43"/>
    <x v="2"/>
    <x v="2"/>
    <x v="24"/>
    <x v="1"/>
    <x v="0"/>
    <x v="838"/>
    <x v="949"/>
    <x v="892"/>
    <x v="318"/>
    <x v="17"/>
    <x v="164"/>
    <x v="553"/>
    <x v="95"/>
    <x v="842"/>
    <x v="544"/>
    <x v="795"/>
    <x v="712"/>
    <x v="40"/>
  </r>
  <r>
    <x v="43"/>
    <x v="4"/>
    <x v="2"/>
    <x v="24"/>
    <x v="1"/>
    <x v="0"/>
    <x v="311"/>
    <x v="390"/>
    <x v="1155"/>
    <x v="375"/>
    <x v="12"/>
    <x v="24"/>
    <x v="170"/>
    <x v="83"/>
    <x v="384"/>
    <x v="517"/>
    <x v="794"/>
    <x v="735"/>
    <x v="37"/>
  </r>
  <r>
    <x v="43"/>
    <x v="6"/>
    <x v="2"/>
    <x v="24"/>
    <x v="1"/>
    <x v="0"/>
    <x v="136"/>
    <x v="78"/>
    <x v="950"/>
    <x v="1087"/>
    <x v="32"/>
    <x v="8"/>
    <x v="115"/>
    <x v="66"/>
    <x v="146"/>
    <x v="166"/>
    <x v="176"/>
    <x v="774"/>
    <x v="33"/>
  </r>
  <r>
    <x v="43"/>
    <x v="3"/>
    <x v="2"/>
    <x v="24"/>
    <x v="1"/>
    <x v="0"/>
    <x v="176"/>
    <x v="208"/>
    <x v="613"/>
    <x v="568"/>
    <x v="54"/>
    <x v="20"/>
    <x v="200"/>
    <x v="61"/>
    <x v="163"/>
    <x v="400"/>
    <x v="250"/>
    <x v="542"/>
    <x v="35"/>
  </r>
  <r>
    <x v="43"/>
    <x v="8"/>
    <x v="2"/>
    <x v="24"/>
    <x v="1"/>
    <x v="1"/>
    <x v="213"/>
    <x v="210"/>
    <x v="151"/>
    <x v="740"/>
    <x v="22"/>
    <x v="13"/>
    <x v="124"/>
    <x v="78"/>
    <x v="199"/>
    <x v="325"/>
    <x v="106"/>
    <x v="132"/>
    <x v="36"/>
  </r>
  <r>
    <x v="43"/>
    <x v="2"/>
    <x v="2"/>
    <x v="24"/>
    <x v="1"/>
    <x v="1"/>
    <x v="992"/>
    <x v="1029"/>
    <x v="1107"/>
    <x v="438"/>
    <x v="17"/>
    <x v="214"/>
    <x v="670"/>
    <x v="102"/>
    <x v="990"/>
    <x v="475"/>
    <x v="799"/>
    <x v="778"/>
    <x v="40"/>
  </r>
  <r>
    <x v="43"/>
    <x v="4"/>
    <x v="2"/>
    <x v="24"/>
    <x v="1"/>
    <x v="1"/>
    <x v="542"/>
    <x v="506"/>
    <x v="1309"/>
    <x v="766"/>
    <x v="15"/>
    <x v="48"/>
    <x v="312"/>
    <x v="90"/>
    <x v="584"/>
    <x v="313"/>
    <x v="683"/>
    <x v="879"/>
    <x v="37"/>
  </r>
  <r>
    <x v="43"/>
    <x v="6"/>
    <x v="2"/>
    <x v="24"/>
    <x v="1"/>
    <x v="1"/>
    <x v="236"/>
    <x v="100"/>
    <x v="547"/>
    <x v="1250"/>
    <x v="20"/>
    <x v="6"/>
    <x v="152"/>
    <x v="75"/>
    <x v="257"/>
    <x v="63"/>
    <x v="485"/>
    <x v="352"/>
    <x v="25"/>
  </r>
  <r>
    <x v="43"/>
    <x v="3"/>
    <x v="2"/>
    <x v="24"/>
    <x v="1"/>
    <x v="1"/>
    <x v="318"/>
    <x v="160"/>
    <x v="1076"/>
    <x v="1202"/>
    <x v="22"/>
    <x v="20"/>
    <x v="288"/>
    <x v="65"/>
    <x v="440"/>
    <x v="105"/>
    <x v="1165"/>
    <x v="827"/>
    <x v="33"/>
  </r>
  <r>
    <x v="43"/>
    <x v="8"/>
    <x v="2"/>
    <x v="24"/>
    <x v="1"/>
    <x v="2"/>
    <x v="202"/>
    <x v="191"/>
    <x v="147"/>
    <x v="772"/>
    <x v="13"/>
    <x v="12"/>
    <x v="97"/>
    <x v="86"/>
    <x v="220"/>
    <x v="310"/>
    <x v="105"/>
    <x v="133"/>
    <x v="37"/>
  </r>
  <r>
    <x v="43"/>
    <x v="2"/>
    <x v="2"/>
    <x v="24"/>
    <x v="1"/>
    <x v="2"/>
    <x v="897"/>
    <x v="817"/>
    <x v="637"/>
    <x v="791"/>
    <x v="22"/>
    <x v="115"/>
    <x v="569"/>
    <x v="102"/>
    <x v="793"/>
    <x v="299"/>
    <x v="787"/>
    <x v="959"/>
    <x v="37"/>
  </r>
  <r>
    <x v="43"/>
    <x v="4"/>
    <x v="2"/>
    <x v="24"/>
    <x v="1"/>
    <x v="2"/>
    <x v="327"/>
    <x v="405"/>
    <x v="1176"/>
    <x v="392"/>
    <x v="8"/>
    <x v="27"/>
    <x v="166"/>
    <x v="88"/>
    <x v="443"/>
    <x v="506"/>
    <x v="777"/>
    <x v="729"/>
    <x v="38"/>
  </r>
  <r>
    <x v="43"/>
    <x v="6"/>
    <x v="2"/>
    <x v="24"/>
    <x v="1"/>
    <x v="2"/>
    <x v="216"/>
    <x v="79"/>
    <x v="228"/>
    <x v="1290"/>
    <x v="4"/>
    <x v="11"/>
    <x v="184"/>
    <x v="68"/>
    <x v="606"/>
    <x v="12"/>
    <x v="1119"/>
    <x v="876"/>
    <x v="33"/>
  </r>
  <r>
    <x v="43"/>
    <x v="3"/>
    <x v="2"/>
    <x v="24"/>
    <x v="1"/>
    <x v="2"/>
    <x v="310"/>
    <x v="378"/>
    <x v="1092"/>
    <x v="408"/>
    <x v="26"/>
    <x v="50"/>
    <x v="381"/>
    <x v="59"/>
    <x v="524"/>
    <x v="497"/>
    <x v="251"/>
    <x v="443"/>
    <x v="36"/>
  </r>
  <r>
    <x v="43"/>
    <x v="8"/>
    <x v="2"/>
    <x v="24"/>
    <x v="1"/>
    <x v="3"/>
    <x v="301"/>
    <x v="192"/>
    <x v="135"/>
    <x v="1069"/>
    <x v="21"/>
    <x v="19"/>
    <x v="127"/>
    <x v="94"/>
    <x v="212"/>
    <x v="177"/>
    <x v="60"/>
    <x v="135"/>
    <x v="38"/>
  </r>
  <r>
    <x v="43"/>
    <x v="2"/>
    <x v="2"/>
    <x v="24"/>
    <x v="1"/>
    <x v="3"/>
    <x v="778"/>
    <x v="556"/>
    <x v="1172"/>
    <x v="1090"/>
    <x v="36"/>
    <x v="83"/>
    <x v="474"/>
    <x v="98"/>
    <x v="538"/>
    <x v="161"/>
    <x v="406"/>
    <x v="955"/>
    <x v="36"/>
  </r>
  <r>
    <x v="43"/>
    <x v="4"/>
    <x v="2"/>
    <x v="24"/>
    <x v="1"/>
    <x v="3"/>
    <x v="293"/>
    <x v="166"/>
    <x v="1318"/>
    <x v="1126"/>
    <x v="18"/>
    <x v="9"/>
    <x v="169"/>
    <x v="80"/>
    <x v="297"/>
    <x v="151"/>
    <x v="648"/>
    <x v="326"/>
    <x v="25"/>
  </r>
  <r>
    <x v="43"/>
    <x v="6"/>
    <x v="2"/>
    <x v="24"/>
    <x v="1"/>
    <x v="3"/>
    <x v="323"/>
    <x v="231"/>
    <x v="537"/>
    <x v="993"/>
    <x v="20"/>
    <x v="24"/>
    <x v="270"/>
    <x v="67"/>
    <x v="442"/>
    <x v="208"/>
    <x v="231"/>
    <x v="767"/>
    <x v="33"/>
  </r>
  <r>
    <x v="43"/>
    <x v="3"/>
    <x v="2"/>
    <x v="24"/>
    <x v="1"/>
    <x v="3"/>
    <x v="473"/>
    <x v="299"/>
    <x v="575"/>
    <x v="1131"/>
    <x v="24"/>
    <x v="49"/>
    <x v="484"/>
    <x v="65"/>
    <x v="663"/>
    <x v="149"/>
    <x v="1158"/>
    <x v="743"/>
    <x v="33"/>
  </r>
  <r>
    <x v="43"/>
    <x v="8"/>
    <x v="2"/>
    <x v="24"/>
    <x v="1"/>
    <x v="4"/>
    <x v="392"/>
    <x v="236"/>
    <x v="223"/>
    <x v="1152"/>
    <x v="18"/>
    <x v="20"/>
    <x v="204"/>
    <x v="89"/>
    <x v="363"/>
    <x v="132"/>
    <x v="69"/>
    <x v="150"/>
    <x v="35"/>
  </r>
  <r>
    <x v="43"/>
    <x v="2"/>
    <x v="2"/>
    <x v="24"/>
    <x v="1"/>
    <x v="4"/>
    <x v="868"/>
    <x v="546"/>
    <x v="935"/>
    <x v="1207"/>
    <x v="33"/>
    <x v="84"/>
    <x v="552"/>
    <x v="99"/>
    <x v="640"/>
    <x v="104"/>
    <x v="379"/>
    <x v="280"/>
    <x v="35"/>
  </r>
  <r>
    <x v="43"/>
    <x v="4"/>
    <x v="2"/>
    <x v="24"/>
    <x v="1"/>
    <x v="4"/>
    <x v="467"/>
    <x v="313"/>
    <x v="737"/>
    <x v="1072"/>
    <x v="47"/>
    <x v="15"/>
    <x v="248"/>
    <x v="90"/>
    <x v="237"/>
    <x v="176"/>
    <x v="861"/>
    <x v="384"/>
    <x v="25"/>
  </r>
  <r>
    <x v="43"/>
    <x v="6"/>
    <x v="2"/>
    <x v="24"/>
    <x v="1"/>
    <x v="4"/>
    <x v="175"/>
    <x v="88"/>
    <x v="929"/>
    <x v="1153"/>
    <x v="24"/>
    <x v="8"/>
    <x v="150"/>
    <x v="67"/>
    <x v="222"/>
    <x v="130"/>
    <x v="239"/>
    <x v="900"/>
    <x v="25"/>
  </r>
  <r>
    <x v="43"/>
    <x v="3"/>
    <x v="2"/>
    <x v="24"/>
    <x v="1"/>
    <x v="4"/>
    <x v="413"/>
    <x v="216"/>
    <x v="1065"/>
    <x v="1244"/>
    <x v="24"/>
    <x v="23"/>
    <x v="311"/>
    <x v="72"/>
    <x v="453"/>
    <x v="79"/>
    <x v="200"/>
    <x v="957"/>
    <x v="33"/>
  </r>
  <r>
    <x v="43"/>
    <x v="8"/>
    <x v="2"/>
    <x v="24"/>
    <x v="1"/>
    <x v="5"/>
    <x v="278"/>
    <x v="180"/>
    <x v="134"/>
    <x v="1038"/>
    <x v="40"/>
    <x v="11"/>
    <x v="173"/>
    <x v="77"/>
    <x v="169"/>
    <x v="194"/>
    <x v="108"/>
    <x v="52"/>
    <x v="33"/>
  </r>
  <r>
    <x v="43"/>
    <x v="2"/>
    <x v="2"/>
    <x v="24"/>
    <x v="1"/>
    <x v="5"/>
    <x v="568"/>
    <x v="511"/>
    <x v="1301"/>
    <x v="827"/>
    <x v="32"/>
    <x v="57"/>
    <x v="380"/>
    <x v="85"/>
    <x v="457"/>
    <x v="287"/>
    <x v="544"/>
    <x v="845"/>
    <x v="36"/>
  </r>
  <r>
    <x v="43"/>
    <x v="4"/>
    <x v="2"/>
    <x v="24"/>
    <x v="1"/>
    <x v="5"/>
    <x v="155"/>
    <x v="171"/>
    <x v="548"/>
    <x v="559"/>
    <x v="18"/>
    <x v="10"/>
    <x v="101"/>
    <x v="72"/>
    <x v="178"/>
    <x v="404"/>
    <x v="581"/>
    <x v="716"/>
    <x v="36"/>
  </r>
  <r>
    <x v="43"/>
    <x v="6"/>
    <x v="2"/>
    <x v="24"/>
    <x v="1"/>
    <x v="5"/>
    <x v="62"/>
    <x v="91"/>
    <x v="1365"/>
    <x v="261"/>
    <x v="32"/>
    <x v="6"/>
    <x v="64"/>
    <x v="60"/>
    <x v="80"/>
    <x v="583"/>
    <x v="428"/>
    <x v="456"/>
    <x v="36"/>
  </r>
  <r>
    <x v="43"/>
    <x v="3"/>
    <x v="2"/>
    <x v="24"/>
    <x v="1"/>
    <x v="5"/>
    <x v="96"/>
    <x v="152"/>
    <x v="535"/>
    <x v="251"/>
    <x v="15"/>
    <x v="19"/>
    <x v="96"/>
    <x v="62"/>
    <x v="198"/>
    <x v="590"/>
    <x v="1163"/>
    <x v="196"/>
    <x v="40"/>
  </r>
  <r>
    <x v="44"/>
    <x v="2"/>
    <x v="2"/>
    <x v="24"/>
    <x v="1"/>
    <x v="0"/>
    <x v="1196"/>
    <x v="1291"/>
    <x v="600"/>
    <x v="199"/>
    <x v="25"/>
    <x v="405"/>
    <x v="1205"/>
    <x v="60"/>
    <x v="1352"/>
    <x v="634"/>
    <x v="756"/>
    <x v="572"/>
    <x v="33"/>
  </r>
  <r>
    <x v="44"/>
    <x v="2"/>
    <x v="2"/>
    <x v="24"/>
    <x v="1"/>
    <x v="1"/>
    <x v="1238"/>
    <x v="1342"/>
    <x v="781"/>
    <x v="166"/>
    <x v="27"/>
    <x v="454"/>
    <x v="1231"/>
    <x v="58"/>
    <x v="1372"/>
    <x v="659"/>
    <x v="753"/>
    <x v="552"/>
    <x v="33"/>
  </r>
  <r>
    <x v="44"/>
    <x v="2"/>
    <x v="2"/>
    <x v="24"/>
    <x v="1"/>
    <x v="2"/>
    <x v="1246"/>
    <x v="1356"/>
    <x v="800"/>
    <x v="182"/>
    <x v="32"/>
    <x v="464"/>
    <x v="1227"/>
    <x v="59"/>
    <x v="1365"/>
    <x v="650"/>
    <x v="754"/>
    <x v="560"/>
    <x v="33"/>
  </r>
  <r>
    <x v="44"/>
    <x v="2"/>
    <x v="2"/>
    <x v="24"/>
    <x v="1"/>
    <x v="3"/>
    <x v="1330"/>
    <x v="1409"/>
    <x v="1158"/>
    <x v="158"/>
    <x v="56"/>
    <x v="530"/>
    <x v="1251"/>
    <x v="58"/>
    <x v="1373"/>
    <x v="669"/>
    <x v="659"/>
    <x v="516"/>
    <x v="35"/>
  </r>
  <r>
    <x v="44"/>
    <x v="2"/>
    <x v="2"/>
    <x v="24"/>
    <x v="1"/>
    <x v="4"/>
    <x v="1242"/>
    <x v="1389"/>
    <x v="1027"/>
    <x v="1269"/>
    <x v="45"/>
    <x v="513"/>
    <x v="1244"/>
    <x v="56"/>
    <x v="1361"/>
    <x v="21"/>
    <x v="674"/>
    <x v="410"/>
    <x v="35"/>
  </r>
  <r>
    <x v="44"/>
    <x v="2"/>
    <x v="2"/>
    <x v="24"/>
    <x v="1"/>
    <x v="5"/>
    <x v="1203"/>
    <x v="1377"/>
    <x v="941"/>
    <x v="1233"/>
    <x v="39"/>
    <x v="496"/>
    <x v="1239"/>
    <x v="54"/>
    <x v="1363"/>
    <x v="56"/>
    <x v="645"/>
    <x v="213"/>
    <x v="35"/>
  </r>
  <r>
    <x v="44"/>
    <x v="2"/>
    <x v="2"/>
    <x v="24"/>
    <x v="1"/>
    <x v="6"/>
    <x v="1162"/>
    <x v="1355"/>
    <x v="812"/>
    <x v="1235"/>
    <x v="33"/>
    <x v="462"/>
    <x v="1220"/>
    <x v="56"/>
    <x v="1354"/>
    <x v="52"/>
    <x v="751"/>
    <x v="408"/>
    <x v="35"/>
  </r>
  <r>
    <x v="45"/>
    <x v="2"/>
    <x v="2"/>
    <x v="24"/>
    <x v="1"/>
    <x v="0"/>
    <x v="1073"/>
    <x v="1194"/>
    <x v="455"/>
    <x v="186"/>
    <x v="36"/>
    <x v="134"/>
    <x v="915"/>
    <x v="79"/>
    <x v="1042"/>
    <x v="646"/>
    <x v="1186"/>
    <x v="327"/>
    <x v="25"/>
  </r>
  <r>
    <x v="45"/>
    <x v="2"/>
    <x v="2"/>
    <x v="24"/>
    <x v="1"/>
    <x v="1"/>
    <x v="1140"/>
    <x v="1296"/>
    <x v="617"/>
    <x v="49"/>
    <x v="39"/>
    <x v="197"/>
    <x v="1011"/>
    <x v="78"/>
    <x v="1107"/>
    <x v="712"/>
    <x v="1190"/>
    <x v="283"/>
    <x v="33"/>
  </r>
  <r>
    <x v="45"/>
    <x v="4"/>
    <x v="2"/>
    <x v="24"/>
    <x v="1"/>
    <x v="0"/>
    <x v="115"/>
    <x v="0"/>
    <x v="46"/>
    <x v="47"/>
    <x v="23"/>
    <x v="0"/>
    <x v="61"/>
    <x v="79"/>
    <x v="95"/>
    <x v="11"/>
    <x v="10"/>
    <x v="10"/>
    <x v="13"/>
  </r>
  <r>
    <x v="45"/>
    <x v="4"/>
    <x v="2"/>
    <x v="24"/>
    <x v="1"/>
    <x v="1"/>
    <x v="180"/>
    <x v="426"/>
    <x v="1305"/>
    <x v="1234"/>
    <x v="26"/>
    <x v="11"/>
    <x v="149"/>
    <x v="68"/>
    <x v="214"/>
    <x v="55"/>
    <x v="1125"/>
    <x v="784"/>
    <x v="33"/>
  </r>
  <r>
    <x v="45"/>
    <x v="6"/>
    <x v="2"/>
    <x v="24"/>
    <x v="1"/>
    <x v="0"/>
    <x v="0"/>
    <x v="0"/>
    <x v="1"/>
    <x v="47"/>
    <x v="0"/>
    <x v="0"/>
    <x v="0"/>
    <x v="7"/>
    <x v="0"/>
    <x v="10"/>
    <x v="10"/>
    <x v="10"/>
    <x v="10"/>
  </r>
  <r>
    <x v="45"/>
    <x v="6"/>
    <x v="2"/>
    <x v="24"/>
    <x v="1"/>
    <x v="1"/>
    <x v="550"/>
    <x v="580"/>
    <x v="252"/>
    <x v="574"/>
    <x v="41"/>
    <x v="25"/>
    <x v="563"/>
    <x v="67"/>
    <x v="579"/>
    <x v="399"/>
    <x v="1076"/>
    <x v="357"/>
    <x v="14"/>
  </r>
  <r>
    <x v="45"/>
    <x v="3"/>
    <x v="2"/>
    <x v="24"/>
    <x v="1"/>
    <x v="0"/>
    <x v="0"/>
    <x v="0"/>
    <x v="1"/>
    <x v="47"/>
    <x v="0"/>
    <x v="0"/>
    <x v="0"/>
    <x v="7"/>
    <x v="0"/>
    <x v="10"/>
    <x v="10"/>
    <x v="10"/>
    <x v="10"/>
  </r>
  <r>
    <x v="45"/>
    <x v="3"/>
    <x v="2"/>
    <x v="24"/>
    <x v="1"/>
    <x v="1"/>
    <x v="0"/>
    <x v="0"/>
    <x v="1"/>
    <x v="47"/>
    <x v="0"/>
    <x v="0"/>
    <x v="0"/>
    <x v="7"/>
    <x v="0"/>
    <x v="10"/>
    <x v="10"/>
    <x v="10"/>
    <x v="10"/>
  </r>
  <r>
    <x v="45"/>
    <x v="2"/>
    <x v="2"/>
    <x v="24"/>
    <x v="1"/>
    <x v="2"/>
    <x v="1141"/>
    <x v="1305"/>
    <x v="624"/>
    <x v="103"/>
    <x v="48"/>
    <x v="227"/>
    <x v="1037"/>
    <x v="74"/>
    <x v="1092"/>
    <x v="721"/>
    <x v="1150"/>
    <x v="980"/>
    <x v="33"/>
  </r>
  <r>
    <x v="45"/>
    <x v="4"/>
    <x v="2"/>
    <x v="24"/>
    <x v="1"/>
    <x v="2"/>
    <x v="255"/>
    <x v="234"/>
    <x v="631"/>
    <x v="775"/>
    <x v="26"/>
    <x v="6"/>
    <x v="191"/>
    <x v="70"/>
    <x v="265"/>
    <x v="310"/>
    <x v="1021"/>
    <x v="368"/>
    <x v="14"/>
  </r>
  <r>
    <x v="45"/>
    <x v="6"/>
    <x v="2"/>
    <x v="24"/>
    <x v="1"/>
    <x v="2"/>
    <x v="766"/>
    <x v="715"/>
    <x v="338"/>
    <x v="769"/>
    <x v="43"/>
    <x v="39"/>
    <x v="734"/>
    <x v="69"/>
    <x v="782"/>
    <x v="311"/>
    <x v="1061"/>
    <x v="396"/>
    <x v="14"/>
  </r>
  <r>
    <x v="45"/>
    <x v="3"/>
    <x v="2"/>
    <x v="24"/>
    <x v="1"/>
    <x v="2"/>
    <x v="455"/>
    <x v="198"/>
    <x v="32"/>
    <x v="93"/>
    <x v="47"/>
    <x v="3"/>
    <x v="393"/>
    <x v="70"/>
    <x v="375"/>
    <x v="732"/>
    <x v="1137"/>
    <x v="935"/>
    <x v="13"/>
  </r>
  <r>
    <x v="45"/>
    <x v="2"/>
    <x v="2"/>
    <x v="24"/>
    <x v="1"/>
    <x v="3"/>
    <x v="1085"/>
    <x v="1232"/>
    <x v="497"/>
    <x v="147"/>
    <x v="57"/>
    <x v="154"/>
    <x v="983"/>
    <x v="74"/>
    <x v="975"/>
    <x v="678"/>
    <x v="1183"/>
    <x v="298"/>
    <x v="25"/>
  </r>
  <r>
    <x v="45"/>
    <x v="4"/>
    <x v="2"/>
    <x v="24"/>
    <x v="1"/>
    <x v="3"/>
    <x v="396"/>
    <x v="440"/>
    <x v="1237"/>
    <x v="512"/>
    <x v="53"/>
    <x v="14"/>
    <x v="436"/>
    <x v="62"/>
    <x v="389"/>
    <x v="428"/>
    <x v="1077"/>
    <x v="340"/>
    <x v="14"/>
  </r>
  <r>
    <x v="45"/>
    <x v="6"/>
    <x v="2"/>
    <x v="24"/>
    <x v="1"/>
    <x v="3"/>
    <x v="1087"/>
    <x v="1006"/>
    <x v="900"/>
    <x v="763"/>
    <x v="60"/>
    <x v="94"/>
    <x v="1044"/>
    <x v="68"/>
    <x v="1039"/>
    <x v="314"/>
    <x v="1091"/>
    <x v="483"/>
    <x v="14"/>
  </r>
  <r>
    <x v="45"/>
    <x v="3"/>
    <x v="2"/>
    <x v="24"/>
    <x v="1"/>
    <x v="3"/>
    <x v="926"/>
    <x v="719"/>
    <x v="233"/>
    <x v="1059"/>
    <x v="75"/>
    <x v="24"/>
    <x v="917"/>
    <x v="67"/>
    <x v="796"/>
    <x v="181"/>
    <x v="1180"/>
    <x v="764"/>
    <x v="13"/>
  </r>
  <r>
    <x v="45"/>
    <x v="2"/>
    <x v="2"/>
    <x v="24"/>
    <x v="1"/>
    <x v="4"/>
    <x v="1021"/>
    <x v="1243"/>
    <x v="524"/>
    <x v="1271"/>
    <x v="42"/>
    <x v="163"/>
    <x v="949"/>
    <x v="71"/>
    <x v="1036"/>
    <x v="18"/>
    <x v="1182"/>
    <x v="957"/>
    <x v="33"/>
  </r>
  <r>
    <x v="45"/>
    <x v="4"/>
    <x v="2"/>
    <x v="24"/>
    <x v="1"/>
    <x v="4"/>
    <x v="398"/>
    <x v="696"/>
    <x v="396"/>
    <x v="58"/>
    <x v="55"/>
    <x v="24"/>
    <x v="487"/>
    <x v="60"/>
    <x v="422"/>
    <x v="762"/>
    <x v="1151"/>
    <x v="917"/>
    <x v="25"/>
  </r>
  <r>
    <x v="45"/>
    <x v="6"/>
    <x v="2"/>
    <x v="24"/>
    <x v="1"/>
    <x v="4"/>
    <x v="742"/>
    <x v="794"/>
    <x v="658"/>
    <x v="491"/>
    <x v="66"/>
    <x v="41"/>
    <x v="838"/>
    <x v="62"/>
    <x v="750"/>
    <x v="441"/>
    <x v="1124"/>
    <x v="370"/>
    <x v="14"/>
  </r>
  <r>
    <x v="45"/>
    <x v="3"/>
    <x v="2"/>
    <x v="24"/>
    <x v="1"/>
    <x v="4"/>
    <x v="671"/>
    <x v="792"/>
    <x v="664"/>
    <x v="336"/>
    <x v="48"/>
    <x v="31"/>
    <x v="798"/>
    <x v="61"/>
    <x v="810"/>
    <x v="532"/>
    <x v="1181"/>
    <x v="389"/>
    <x v="14"/>
  </r>
  <r>
    <x v="45"/>
    <x v="2"/>
    <x v="2"/>
    <x v="24"/>
    <x v="1"/>
    <x v="5"/>
    <x v="910"/>
    <x v="1161"/>
    <x v="421"/>
    <x v="1275"/>
    <x v="40"/>
    <x v="130"/>
    <x v="879"/>
    <x v="69"/>
    <x v="971"/>
    <x v="14"/>
    <x v="1152"/>
    <x v="915"/>
    <x v="33"/>
  </r>
  <r>
    <x v="45"/>
    <x v="4"/>
    <x v="2"/>
    <x v="24"/>
    <x v="1"/>
    <x v="5"/>
    <x v="225"/>
    <x v="398"/>
    <x v="1230"/>
    <x v="140"/>
    <x v="40"/>
    <x v="10"/>
    <x v="261"/>
    <x v="60"/>
    <x v="285"/>
    <x v="685"/>
    <x v="1109"/>
    <x v="929"/>
    <x v="14"/>
  </r>
  <r>
    <x v="45"/>
    <x v="6"/>
    <x v="2"/>
    <x v="24"/>
    <x v="1"/>
    <x v="5"/>
    <x v="430"/>
    <x v="537"/>
    <x v="237"/>
    <x v="310"/>
    <x v="49"/>
    <x v="23"/>
    <x v="594"/>
    <x v="58"/>
    <x v="560"/>
    <x v="549"/>
    <x v="1051"/>
    <x v="227"/>
    <x v="14"/>
  </r>
  <r>
    <x v="45"/>
    <x v="3"/>
    <x v="2"/>
    <x v="24"/>
    <x v="1"/>
    <x v="5"/>
    <x v="343"/>
    <x v="420"/>
    <x v="1231"/>
    <x v="376"/>
    <x v="43"/>
    <x v="11"/>
    <x v="496"/>
    <x v="57"/>
    <x v="507"/>
    <x v="517"/>
    <x v="1110"/>
    <x v="333"/>
    <x v="14"/>
  </r>
  <r>
    <x v="45"/>
    <x v="2"/>
    <x v="2"/>
    <x v="24"/>
    <x v="1"/>
    <x v="6"/>
    <x v="1003"/>
    <x v="1164"/>
    <x v="418"/>
    <x v="152"/>
    <x v="37"/>
    <x v="137"/>
    <x v="908"/>
    <x v="73"/>
    <x v="1024"/>
    <x v="675"/>
    <x v="1149"/>
    <x v="250"/>
    <x v="25"/>
  </r>
  <r>
    <x v="45"/>
    <x v="4"/>
    <x v="2"/>
    <x v="24"/>
    <x v="1"/>
    <x v="6"/>
    <x v="569"/>
    <x v="601"/>
    <x v="278"/>
    <x v="567"/>
    <x v="40"/>
    <x v="18"/>
    <x v="426"/>
    <x v="79"/>
    <x v="454"/>
    <x v="401"/>
    <x v="1154"/>
    <x v="494"/>
    <x v="14"/>
  </r>
  <r>
    <x v="45"/>
    <x v="6"/>
    <x v="2"/>
    <x v="24"/>
    <x v="1"/>
    <x v="6"/>
    <x v="319"/>
    <x v="423"/>
    <x v="1243"/>
    <x v="291"/>
    <x v="53"/>
    <x v="16"/>
    <x v="364"/>
    <x v="60"/>
    <x v="325"/>
    <x v="562"/>
    <x v="1018"/>
    <x v="927"/>
    <x v="25"/>
  </r>
  <r>
    <x v="45"/>
    <x v="3"/>
    <x v="2"/>
    <x v="24"/>
    <x v="1"/>
    <x v="6"/>
    <x v="262"/>
    <x v="502"/>
    <x v="1441"/>
    <x v="1268"/>
    <x v="42"/>
    <x v="15"/>
    <x v="366"/>
    <x v="57"/>
    <x v="385"/>
    <x v="22"/>
    <x v="1130"/>
    <x v="839"/>
    <x v="14"/>
  </r>
  <r>
    <x v="46"/>
    <x v="2"/>
    <x v="2"/>
    <x v="24"/>
    <x v="1"/>
    <x v="4"/>
    <x v="746"/>
    <x v="720"/>
    <x v="349"/>
    <x v="715"/>
    <x v="17"/>
    <x v="19"/>
    <x v="562"/>
    <x v="83"/>
    <x v="854"/>
    <x v="334"/>
    <x v="224"/>
    <x v="599"/>
    <x v="14"/>
  </r>
  <r>
    <x v="46"/>
    <x v="2"/>
    <x v="2"/>
    <x v="24"/>
    <x v="1"/>
    <x v="5"/>
    <x v="1150"/>
    <x v="1213"/>
    <x v="457"/>
    <x v="306"/>
    <x v="18"/>
    <x v="122"/>
    <x v="1022"/>
    <x v="78"/>
    <x v="1270"/>
    <x v="551"/>
    <x v="220"/>
    <x v="476"/>
    <x v="14"/>
  </r>
  <r>
    <x v="46"/>
    <x v="2"/>
    <x v="2"/>
    <x v="24"/>
    <x v="1"/>
    <x v="6"/>
    <x v="1077"/>
    <x v="1180"/>
    <x v="425"/>
    <x v="210"/>
    <x v="18"/>
    <x v="91"/>
    <x v="894"/>
    <x v="82"/>
    <x v="1186"/>
    <x v="624"/>
    <x v="311"/>
    <x v="479"/>
    <x v="25"/>
  </r>
  <r>
    <x v="49"/>
    <x v="2"/>
    <x v="2"/>
    <x v="24"/>
    <x v="0"/>
    <x v="10"/>
    <x v="903"/>
    <x v="945"/>
    <x v="875"/>
    <x v="494"/>
    <x v="45"/>
    <x v="202"/>
    <x v="704"/>
    <x v="83"/>
    <x v="721"/>
    <x v="439"/>
    <x v="612"/>
    <x v="696"/>
    <x v="38"/>
  </r>
  <r>
    <x v="49"/>
    <x v="2"/>
    <x v="2"/>
    <x v="24"/>
    <x v="0"/>
    <x v="11"/>
    <x v="1058"/>
    <x v="1062"/>
    <x v="1131"/>
    <x v="495"/>
    <x v="35"/>
    <x v="285"/>
    <x v="901"/>
    <x v="79"/>
    <x v="1031"/>
    <x v="438"/>
    <x v="578"/>
    <x v="670"/>
    <x v="38"/>
  </r>
  <r>
    <x v="49"/>
    <x v="2"/>
    <x v="2"/>
    <x v="24"/>
    <x v="1"/>
    <x v="0"/>
    <x v="1290"/>
    <x v="1245"/>
    <x v="422"/>
    <x v="818"/>
    <x v="29"/>
    <x v="394"/>
    <x v="1160"/>
    <x v="85"/>
    <x v="1301"/>
    <x v="289"/>
    <x v="618"/>
    <x v="877"/>
    <x v="36"/>
  </r>
  <r>
    <x v="49"/>
    <x v="2"/>
    <x v="2"/>
    <x v="24"/>
    <x v="1"/>
    <x v="1"/>
    <x v="1324"/>
    <x v="1263"/>
    <x v="1405"/>
    <x v="947"/>
    <x v="33"/>
    <x v="397"/>
    <x v="1175"/>
    <x v="93"/>
    <x v="1303"/>
    <x v="233"/>
    <x v="668"/>
    <x v="224"/>
    <x v="36"/>
  </r>
  <r>
    <x v="49"/>
    <x v="2"/>
    <x v="2"/>
    <x v="24"/>
    <x v="1"/>
    <x v="2"/>
    <x v="1228"/>
    <x v="1136"/>
    <x v="1201"/>
    <x v="857"/>
    <x v="29"/>
    <x v="327"/>
    <x v="1064"/>
    <x v="86"/>
    <x v="1227"/>
    <x v="272"/>
    <x v="637"/>
    <x v="912"/>
    <x v="36"/>
  </r>
  <r>
    <x v="49"/>
    <x v="2"/>
    <x v="2"/>
    <x v="24"/>
    <x v="1"/>
    <x v="3"/>
    <x v="1076"/>
    <x v="975"/>
    <x v="864"/>
    <x v="803"/>
    <x v="35"/>
    <x v="219"/>
    <x v="880"/>
    <x v="83"/>
    <x v="1011"/>
    <x v="295"/>
    <x v="640"/>
    <x v="878"/>
    <x v="36"/>
  </r>
  <r>
    <x v="49"/>
    <x v="2"/>
    <x v="2"/>
    <x v="24"/>
    <x v="1"/>
    <x v="4"/>
    <x v="1048"/>
    <x v="979"/>
    <x v="879"/>
    <x v="741"/>
    <x v="16"/>
    <x v="224"/>
    <x v="891"/>
    <x v="79"/>
    <x v="1214"/>
    <x v="324"/>
    <x v="622"/>
    <x v="832"/>
    <x v="36"/>
  </r>
  <r>
    <x v="50"/>
    <x v="2"/>
    <x v="2"/>
    <x v="24"/>
    <x v="1"/>
    <x v="0"/>
    <x v="792"/>
    <x v="564"/>
    <x v="1174"/>
    <x v="1095"/>
    <x v="16"/>
    <x v="88"/>
    <x v="427"/>
    <x v="108"/>
    <x v="726"/>
    <x v="159"/>
    <x v="373"/>
    <x v="942"/>
    <x v="38"/>
  </r>
  <r>
    <x v="50"/>
    <x v="2"/>
    <x v="2"/>
    <x v="24"/>
    <x v="0"/>
    <x v="8"/>
    <x v="614"/>
    <x v="463"/>
    <x v="1059"/>
    <x v="1035"/>
    <x v="13"/>
    <x v="59"/>
    <x v="299"/>
    <x v="105"/>
    <x v="615"/>
    <x v="197"/>
    <x v="370"/>
    <x v="887"/>
    <x v="38"/>
  </r>
  <r>
    <x v="50"/>
    <x v="2"/>
    <x v="2"/>
    <x v="24"/>
    <x v="0"/>
    <x v="9"/>
    <x v="740"/>
    <x v="480"/>
    <x v="922"/>
    <x v="1159"/>
    <x v="15"/>
    <x v="64"/>
    <x v="398"/>
    <x v="106"/>
    <x v="704"/>
    <x v="120"/>
    <x v="378"/>
    <x v="242"/>
    <x v="36"/>
  </r>
  <r>
    <x v="50"/>
    <x v="2"/>
    <x v="2"/>
    <x v="24"/>
    <x v="0"/>
    <x v="10"/>
    <x v="873"/>
    <x v="560"/>
    <x v="945"/>
    <x v="1203"/>
    <x v="15"/>
    <x v="86"/>
    <x v="513"/>
    <x v="107"/>
    <x v="830"/>
    <x v="105"/>
    <x v="384"/>
    <x v="280"/>
    <x v="36"/>
  </r>
  <r>
    <x v="50"/>
    <x v="2"/>
    <x v="2"/>
    <x v="24"/>
    <x v="0"/>
    <x v="11"/>
    <x v="689"/>
    <x v="453"/>
    <x v="911"/>
    <x v="1150"/>
    <x v="14"/>
    <x v="59"/>
    <x v="349"/>
    <x v="108"/>
    <x v="650"/>
    <x v="134"/>
    <x v="354"/>
    <x v="218"/>
    <x v="37"/>
  </r>
  <r>
    <x v="51"/>
    <x v="2"/>
    <x v="2"/>
    <x v="24"/>
    <x v="0"/>
    <x v="9"/>
    <x v="1285"/>
    <x v="1274"/>
    <x v="500"/>
    <x v="657"/>
    <x v="46"/>
    <x v="410"/>
    <x v="953"/>
    <x v="133"/>
    <x v="1013"/>
    <x v="356"/>
    <x v="655"/>
    <x v="808"/>
    <x v="18"/>
  </r>
  <r>
    <x v="51"/>
    <x v="6"/>
    <x v="2"/>
    <x v="24"/>
    <x v="0"/>
    <x v="9"/>
    <x v="101"/>
    <x v="196"/>
    <x v="727"/>
    <x v="192"/>
    <x v="100"/>
    <x v="13"/>
    <x v="60"/>
    <x v="76"/>
    <x v="22"/>
    <x v="639"/>
    <x v="487"/>
    <x v="438"/>
    <x v="16"/>
  </r>
  <r>
    <x v="51"/>
    <x v="3"/>
    <x v="2"/>
    <x v="24"/>
    <x v="0"/>
    <x v="9"/>
    <x v="464"/>
    <x v="397"/>
    <x v="1046"/>
    <x v="847"/>
    <x v="28"/>
    <x v="38"/>
    <x v="155"/>
    <x v="126"/>
    <x v="204"/>
    <x v="275"/>
    <x v="493"/>
    <x v="834"/>
    <x v="16"/>
  </r>
  <r>
    <x v="51"/>
    <x v="2"/>
    <x v="2"/>
    <x v="24"/>
    <x v="0"/>
    <x v="10"/>
    <x v="1298"/>
    <x v="1290"/>
    <x v="523"/>
    <x v="694"/>
    <x v="52"/>
    <x v="423"/>
    <x v="1007"/>
    <x v="126"/>
    <x v="1034"/>
    <x v="345"/>
    <x v="635"/>
    <x v="811"/>
    <x v="17"/>
  </r>
  <r>
    <x v="51"/>
    <x v="6"/>
    <x v="2"/>
    <x v="24"/>
    <x v="0"/>
    <x v="10"/>
    <x v="436"/>
    <x v="478"/>
    <x v="1325"/>
    <x v="492"/>
    <x v="44"/>
    <x v="54"/>
    <x v="273"/>
    <x v="80"/>
    <x v="277"/>
    <x v="441"/>
    <x v="504"/>
    <x v="634"/>
    <x v="38"/>
  </r>
  <r>
    <x v="51"/>
    <x v="3"/>
    <x v="2"/>
    <x v="24"/>
    <x v="0"/>
    <x v="10"/>
    <x v="506"/>
    <x v="539"/>
    <x v="1422"/>
    <x v="532"/>
    <x v="51"/>
    <x v="63"/>
    <x v="277"/>
    <x v="91"/>
    <x v="255"/>
    <x v="416"/>
    <x v="559"/>
    <x v="692"/>
    <x v="40"/>
  </r>
  <r>
    <x v="51"/>
    <x v="2"/>
    <x v="2"/>
    <x v="24"/>
    <x v="0"/>
    <x v="11"/>
    <x v="1310"/>
    <x v="1317"/>
    <x v="566"/>
    <x v="673"/>
    <x v="50"/>
    <x v="431"/>
    <x v="1029"/>
    <x v="129"/>
    <x v="1066"/>
    <x v="354"/>
    <x v="682"/>
    <x v="824"/>
    <x v="17"/>
  </r>
  <r>
    <x v="51"/>
    <x v="6"/>
    <x v="2"/>
    <x v="24"/>
    <x v="0"/>
    <x v="11"/>
    <x v="377"/>
    <x v="563"/>
    <x v="281"/>
    <x v="161"/>
    <x v="58"/>
    <x v="73"/>
    <x v="241"/>
    <x v="79"/>
    <x v="186"/>
    <x v="665"/>
    <x v="507"/>
    <x v="431"/>
    <x v="17"/>
  </r>
  <r>
    <x v="51"/>
    <x v="3"/>
    <x v="2"/>
    <x v="24"/>
    <x v="0"/>
    <x v="11"/>
    <x v="447"/>
    <x v="559"/>
    <x v="259"/>
    <x v="309"/>
    <x v="72"/>
    <x v="72"/>
    <x v="205"/>
    <x v="99"/>
    <x v="131"/>
    <x v="549"/>
    <x v="508"/>
    <x v="551"/>
    <x v="20"/>
  </r>
  <r>
    <x v="51"/>
    <x v="2"/>
    <x v="2"/>
    <x v="24"/>
    <x v="1"/>
    <x v="0"/>
    <x v="1348"/>
    <x v="1367"/>
    <x v="766"/>
    <x v="639"/>
    <x v="57"/>
    <x v="486"/>
    <x v="1096"/>
    <x v="134"/>
    <x v="1104"/>
    <x v="363"/>
    <x v="658"/>
    <x v="802"/>
    <x v="18"/>
  </r>
  <r>
    <x v="51"/>
    <x v="6"/>
    <x v="2"/>
    <x v="24"/>
    <x v="1"/>
    <x v="0"/>
    <x v="575"/>
    <x v="612"/>
    <x v="286"/>
    <x v="552"/>
    <x v="64"/>
    <x v="90"/>
    <x v="343"/>
    <x v="91"/>
    <x v="269"/>
    <x v="408"/>
    <x v="479"/>
    <x v="653"/>
    <x v="40"/>
  </r>
  <r>
    <x v="51"/>
    <x v="3"/>
    <x v="2"/>
    <x v="24"/>
    <x v="1"/>
    <x v="0"/>
    <x v="417"/>
    <x v="395"/>
    <x v="1073"/>
    <x v="720"/>
    <x v="88"/>
    <x v="38"/>
    <x v="142"/>
    <x v="116"/>
    <x v="78"/>
    <x v="332"/>
    <x v="487"/>
    <x v="746"/>
    <x v="17"/>
  </r>
  <r>
    <x v="51"/>
    <x v="2"/>
    <x v="2"/>
    <x v="24"/>
    <x v="1"/>
    <x v="1"/>
    <x v="1355"/>
    <x v="1360"/>
    <x v="733"/>
    <x v="757"/>
    <x v="51"/>
    <x v="472"/>
    <x v="1041"/>
    <x v="156"/>
    <x v="1075"/>
    <x v="317"/>
    <x v="711"/>
    <x v="885"/>
    <x v="19"/>
  </r>
  <r>
    <x v="51"/>
    <x v="6"/>
    <x v="2"/>
    <x v="24"/>
    <x v="1"/>
    <x v="1"/>
    <x v="620"/>
    <x v="631"/>
    <x v="293"/>
    <x v="614"/>
    <x v="75"/>
    <x v="89"/>
    <x v="362"/>
    <x v="94"/>
    <x v="253"/>
    <x v="377"/>
    <x v="533"/>
    <x v="723"/>
    <x v="40"/>
  </r>
  <r>
    <x v="51"/>
    <x v="3"/>
    <x v="2"/>
    <x v="24"/>
    <x v="1"/>
    <x v="1"/>
    <x v="443"/>
    <x v="435"/>
    <x v="1177"/>
    <x v="675"/>
    <x v="100"/>
    <x v="44"/>
    <x v="148"/>
    <x v="122"/>
    <x v="63"/>
    <x v="353"/>
    <x v="500"/>
    <x v="732"/>
    <x v="18"/>
  </r>
  <r>
    <x v="51"/>
    <x v="2"/>
    <x v="2"/>
    <x v="24"/>
    <x v="1"/>
    <x v="2"/>
    <x v="1356"/>
    <x v="1398"/>
    <x v="965"/>
    <x v="434"/>
    <x v="56"/>
    <x v="501"/>
    <x v="1047"/>
    <x v="156"/>
    <x v="1061"/>
    <x v="478"/>
    <x v="803"/>
    <x v="782"/>
    <x v="23"/>
  </r>
  <r>
    <x v="51"/>
    <x v="6"/>
    <x v="2"/>
    <x v="24"/>
    <x v="1"/>
    <x v="2"/>
    <x v="372"/>
    <x v="475"/>
    <x v="1332"/>
    <x v="305"/>
    <x v="92"/>
    <x v="52"/>
    <x v="213"/>
    <x v="82"/>
    <x v="113"/>
    <x v="552"/>
    <x v="513"/>
    <x v="551"/>
    <x v="15"/>
  </r>
  <r>
    <x v="51"/>
    <x v="3"/>
    <x v="2"/>
    <x v="24"/>
    <x v="1"/>
    <x v="2"/>
    <x v="371"/>
    <x v="361"/>
    <x v="979"/>
    <x v="699"/>
    <x v="78"/>
    <x v="30"/>
    <x v="110"/>
    <x v="121"/>
    <x v="68"/>
    <x v="342"/>
    <x v="535"/>
    <x v="762"/>
    <x v="17"/>
  </r>
  <r>
    <x v="51"/>
    <x v="2"/>
    <x v="2"/>
    <x v="24"/>
    <x v="1"/>
    <x v="3"/>
    <x v="1359"/>
    <x v="1359"/>
    <x v="721"/>
    <x v="794"/>
    <x v="83"/>
    <x v="467"/>
    <x v="1023"/>
    <x v="166"/>
    <x v="904"/>
    <x v="298"/>
    <x v="722"/>
    <x v="913"/>
    <x v="20"/>
  </r>
  <r>
    <x v="51"/>
    <x v="6"/>
    <x v="2"/>
    <x v="24"/>
    <x v="1"/>
    <x v="3"/>
    <x v="521"/>
    <x v="571"/>
    <x v="262"/>
    <x v="472"/>
    <x v="104"/>
    <x v="77"/>
    <x v="281"/>
    <x v="92"/>
    <x v="112"/>
    <x v="454"/>
    <x v="505"/>
    <x v="629"/>
    <x v="15"/>
  </r>
  <r>
    <x v="51"/>
    <x v="3"/>
    <x v="2"/>
    <x v="24"/>
    <x v="1"/>
    <x v="3"/>
    <x v="384"/>
    <x v="335"/>
    <x v="937"/>
    <x v="817"/>
    <x v="92"/>
    <x v="27"/>
    <x v="132"/>
    <x v="114"/>
    <x v="66"/>
    <x v="289"/>
    <x v="540"/>
    <x v="837"/>
    <x v="40"/>
  </r>
  <r>
    <x v="51"/>
    <x v="2"/>
    <x v="2"/>
    <x v="24"/>
    <x v="1"/>
    <x v="4"/>
    <x v="1347"/>
    <x v="1343"/>
    <x v="626"/>
    <x v="754"/>
    <x v="54"/>
    <x v="475"/>
    <x v="1053"/>
    <x v="147"/>
    <x v="1072"/>
    <x v="318"/>
    <x v="631"/>
    <x v="847"/>
    <x v="19"/>
  </r>
  <r>
    <x v="51"/>
    <x v="6"/>
    <x v="2"/>
    <x v="24"/>
    <x v="1"/>
    <x v="4"/>
    <x v="472"/>
    <x v="474"/>
    <x v="1253"/>
    <x v="640"/>
    <x v="104"/>
    <x v="48"/>
    <x v="280"/>
    <x v="84"/>
    <x v="110"/>
    <x v="363"/>
    <x v="561"/>
    <x v="753"/>
    <x v="37"/>
  </r>
  <r>
    <x v="51"/>
    <x v="3"/>
    <x v="2"/>
    <x v="24"/>
    <x v="1"/>
    <x v="4"/>
    <x v="337"/>
    <x v="292"/>
    <x v="809"/>
    <x v="798"/>
    <x v="52"/>
    <x v="24"/>
    <x v="128"/>
    <x v="102"/>
    <x v="109"/>
    <x v="297"/>
    <x v="487"/>
    <x v="793"/>
    <x v="40"/>
  </r>
  <r>
    <x v="51"/>
    <x v="2"/>
    <x v="2"/>
    <x v="24"/>
    <x v="1"/>
    <x v="5"/>
    <x v="1341"/>
    <x v="1358"/>
    <x v="748"/>
    <x v="635"/>
    <x v="59"/>
    <x v="481"/>
    <x v="1061"/>
    <x v="139"/>
    <x v="1057"/>
    <x v="365"/>
    <x v="621"/>
    <x v="778"/>
    <x v="20"/>
  </r>
  <r>
    <x v="51"/>
    <x v="6"/>
    <x v="2"/>
    <x v="24"/>
    <x v="1"/>
    <x v="5"/>
    <x v="402"/>
    <x v="461"/>
    <x v="1302"/>
    <x v="442"/>
    <x v="89"/>
    <x v="50"/>
    <x v="242"/>
    <x v="82"/>
    <x v="129"/>
    <x v="471"/>
    <x v="499"/>
    <x v="618"/>
    <x v="39"/>
  </r>
  <r>
    <x v="51"/>
    <x v="3"/>
    <x v="2"/>
    <x v="24"/>
    <x v="1"/>
    <x v="5"/>
    <x v="307"/>
    <x v="230"/>
    <x v="551"/>
    <x v="960"/>
    <x v="33"/>
    <x v="18"/>
    <x v="109"/>
    <x v="102"/>
    <x v="133"/>
    <x v="224"/>
    <x v="408"/>
    <x v="856"/>
    <x v="38"/>
  </r>
  <r>
    <x v="51"/>
    <x v="2"/>
    <x v="2"/>
    <x v="24"/>
    <x v="1"/>
    <x v="6"/>
    <x v="1365"/>
    <x v="1380"/>
    <x v="802"/>
    <x v="680"/>
    <x v="52"/>
    <x v="498"/>
    <x v="1092"/>
    <x v="151"/>
    <x v="1122"/>
    <x v="351"/>
    <x v="695"/>
    <x v="838"/>
    <x v="20"/>
  </r>
  <r>
    <x v="51"/>
    <x v="4"/>
    <x v="2"/>
    <x v="24"/>
    <x v="1"/>
    <x v="6"/>
    <x v="394"/>
    <x v="431"/>
    <x v="1190"/>
    <x v="526"/>
    <x v="46"/>
    <x v="32"/>
    <x v="111"/>
    <x v="129"/>
    <x v="107"/>
    <x v="420"/>
    <x v="749"/>
    <x v="784"/>
    <x v="18"/>
  </r>
  <r>
    <x v="51"/>
    <x v="6"/>
    <x v="2"/>
    <x v="24"/>
    <x v="1"/>
    <x v="6"/>
    <x v="995"/>
    <x v="942"/>
    <x v="850"/>
    <x v="716"/>
    <x v="38"/>
    <x v="216"/>
    <x v="678"/>
    <x v="101"/>
    <x v="734"/>
    <x v="334"/>
    <x v="546"/>
    <x v="777"/>
    <x v="40"/>
  </r>
  <r>
    <x v="51"/>
    <x v="3"/>
    <x v="2"/>
    <x v="24"/>
    <x v="1"/>
    <x v="6"/>
    <x v="894"/>
    <x v="793"/>
    <x v="390"/>
    <x v="842"/>
    <x v="37"/>
    <x v="144"/>
    <x v="508"/>
    <x v="112"/>
    <x v="555"/>
    <x v="279"/>
    <x v="523"/>
    <x v="847"/>
    <x v="40"/>
  </r>
  <r>
    <x v="54"/>
    <x v="8"/>
    <x v="2"/>
    <x v="24"/>
    <x v="0"/>
    <x v="8"/>
    <x v="433"/>
    <x v="445"/>
    <x v="205"/>
    <x v="586"/>
    <x v="12"/>
    <x v="48"/>
    <x v="239"/>
    <x v="87"/>
    <x v="497"/>
    <x v="392"/>
    <x v="94"/>
    <x v="112"/>
    <x v="39"/>
  </r>
  <r>
    <x v="54"/>
    <x v="2"/>
    <x v="2"/>
    <x v="24"/>
    <x v="0"/>
    <x v="8"/>
    <x v="720"/>
    <x v="861"/>
    <x v="829"/>
    <x v="282"/>
    <x v="29"/>
    <x v="158"/>
    <x v="566"/>
    <x v="79"/>
    <x v="697"/>
    <x v="567"/>
    <x v="638"/>
    <x v="580"/>
    <x v="39"/>
  </r>
  <r>
    <x v="54"/>
    <x v="8"/>
    <x v="2"/>
    <x v="24"/>
    <x v="0"/>
    <x v="9"/>
    <x v="546"/>
    <x v="585"/>
    <x v="111"/>
    <x v="541"/>
    <x v="18"/>
    <x v="82"/>
    <x v="320"/>
    <x v="91"/>
    <x v="549"/>
    <x v="412"/>
    <x v="97"/>
    <x v="107"/>
    <x v="40"/>
  </r>
  <r>
    <x v="54"/>
    <x v="2"/>
    <x v="2"/>
    <x v="24"/>
    <x v="0"/>
    <x v="9"/>
    <x v="1072"/>
    <x v="1039"/>
    <x v="1096"/>
    <x v="599"/>
    <x v="26"/>
    <x v="261"/>
    <x v="820"/>
    <x v="90"/>
    <x v="1038"/>
    <x v="385"/>
    <x v="632"/>
    <x v="762"/>
    <x v="38"/>
  </r>
  <r>
    <x v="54"/>
    <x v="8"/>
    <x v="2"/>
    <x v="24"/>
    <x v="0"/>
    <x v="10"/>
    <x v="712"/>
    <x v="607"/>
    <x v="226"/>
    <x v="852"/>
    <x v="14"/>
    <x v="88"/>
    <x v="412"/>
    <x v="97"/>
    <x v="738"/>
    <x v="273"/>
    <x v="98"/>
    <x v="137"/>
    <x v="38"/>
  </r>
  <r>
    <x v="54"/>
    <x v="2"/>
    <x v="2"/>
    <x v="24"/>
    <x v="0"/>
    <x v="10"/>
    <x v="1075"/>
    <x v="1037"/>
    <x v="1024"/>
    <x v="604"/>
    <x v="27"/>
    <x v="261"/>
    <x v="832"/>
    <x v="89"/>
    <x v="1037"/>
    <x v="382"/>
    <x v="624"/>
    <x v="768"/>
    <x v="38"/>
  </r>
  <r>
    <x v="54"/>
    <x v="8"/>
    <x v="2"/>
    <x v="24"/>
    <x v="0"/>
    <x v="11"/>
    <x v="572"/>
    <x v="545"/>
    <x v="221"/>
    <x v="717"/>
    <x v="10"/>
    <x v="66"/>
    <x v="293"/>
    <x v="100"/>
    <x v="673"/>
    <x v="333"/>
    <x v="109"/>
    <x v="131"/>
    <x v="39"/>
  </r>
  <r>
    <x v="54"/>
    <x v="2"/>
    <x v="2"/>
    <x v="24"/>
    <x v="0"/>
    <x v="11"/>
    <x v="970"/>
    <x v="1005"/>
    <x v="1011"/>
    <x v="465"/>
    <x v="34"/>
    <x v="240"/>
    <x v="733"/>
    <x v="88"/>
    <x v="852"/>
    <x v="458"/>
    <x v="626"/>
    <x v="689"/>
    <x v="39"/>
  </r>
  <r>
    <x v="54"/>
    <x v="8"/>
    <x v="2"/>
    <x v="24"/>
    <x v="1"/>
    <x v="0"/>
    <x v="754"/>
    <x v="704"/>
    <x v="119"/>
    <x v="778"/>
    <x v="16"/>
    <x v="116"/>
    <x v="413"/>
    <x v="106"/>
    <x v="696"/>
    <x v="308"/>
    <x v="93"/>
    <x v="129"/>
    <x v="40"/>
  </r>
  <r>
    <x v="54"/>
    <x v="2"/>
    <x v="2"/>
    <x v="24"/>
    <x v="1"/>
    <x v="0"/>
    <x v="1055"/>
    <x v="1069"/>
    <x v="1191"/>
    <x v="471"/>
    <x v="31"/>
    <x v="295"/>
    <x v="853"/>
    <x v="84"/>
    <x v="1020"/>
    <x v="454"/>
    <x v="552"/>
    <x v="647"/>
    <x v="39"/>
  </r>
  <r>
    <x v="54"/>
    <x v="8"/>
    <x v="2"/>
    <x v="24"/>
    <x v="1"/>
    <x v="1"/>
    <x v="806"/>
    <x v="732"/>
    <x v="124"/>
    <x v="787"/>
    <x v="17"/>
    <x v="145"/>
    <x v="521"/>
    <x v="95"/>
    <x v="807"/>
    <x v="300"/>
    <x v="73"/>
    <x v="119"/>
    <x v="40"/>
  </r>
  <r>
    <x v="54"/>
    <x v="2"/>
    <x v="2"/>
    <x v="24"/>
    <x v="1"/>
    <x v="1"/>
    <x v="1104"/>
    <x v="1108"/>
    <x v="1224"/>
    <x v="495"/>
    <x v="23"/>
    <x v="328"/>
    <x v="891"/>
    <x v="86"/>
    <x v="1127"/>
    <x v="438"/>
    <x v="538"/>
    <x v="653"/>
    <x v="39"/>
  </r>
  <r>
    <x v="54"/>
    <x v="8"/>
    <x v="2"/>
    <x v="24"/>
    <x v="1"/>
    <x v="2"/>
    <x v="822"/>
    <x v="766"/>
    <x v="128"/>
    <x v="732"/>
    <x v="13"/>
    <x v="200"/>
    <x v="606"/>
    <x v="86"/>
    <x v="984"/>
    <x v="327"/>
    <x v="59"/>
    <x v="92"/>
    <x v="15"/>
  </r>
  <r>
    <x v="54"/>
    <x v="2"/>
    <x v="2"/>
    <x v="24"/>
    <x v="1"/>
    <x v="2"/>
    <x v="1175"/>
    <x v="1149"/>
    <x v="1288"/>
    <x v="587"/>
    <x v="19"/>
    <x v="350"/>
    <x v="944"/>
    <x v="92"/>
    <x v="1217"/>
    <x v="391"/>
    <x v="524"/>
    <x v="705"/>
    <x v="40"/>
  </r>
  <r>
    <x v="54"/>
    <x v="8"/>
    <x v="2"/>
    <x v="24"/>
    <x v="1"/>
    <x v="3"/>
    <x v="1170"/>
    <x v="933"/>
    <x v="127"/>
    <x v="1128"/>
    <x v="18"/>
    <x v="277"/>
    <x v="846"/>
    <x v="106"/>
    <x v="1143"/>
    <x v="149"/>
    <x v="62"/>
    <x v="141"/>
    <x v="38"/>
  </r>
  <r>
    <x v="54"/>
    <x v="2"/>
    <x v="2"/>
    <x v="24"/>
    <x v="1"/>
    <x v="3"/>
    <x v="1112"/>
    <x v="1058"/>
    <x v="1111"/>
    <x v="658"/>
    <x v="43"/>
    <x v="292"/>
    <x v="845"/>
    <x v="93"/>
    <x v="910"/>
    <x v="356"/>
    <x v="536"/>
    <x v="748"/>
    <x v="39"/>
  </r>
  <r>
    <x v="54"/>
    <x v="8"/>
    <x v="2"/>
    <x v="24"/>
    <x v="1"/>
    <x v="4"/>
    <x v="1113"/>
    <x v="934"/>
    <x v="157"/>
    <x v="987"/>
    <x v="10"/>
    <x v="229"/>
    <x v="717"/>
    <x v="48"/>
    <x v="1141"/>
    <x v="209"/>
    <x v="89"/>
    <x v="144"/>
    <x v="39"/>
  </r>
  <r>
    <x v="54"/>
    <x v="2"/>
    <x v="2"/>
    <x v="24"/>
    <x v="1"/>
    <x v="4"/>
    <x v="1045"/>
    <x v="1041"/>
    <x v="1110"/>
    <x v="529"/>
    <x v="17"/>
    <x v="272"/>
    <x v="742"/>
    <x v="97"/>
    <x v="1063"/>
    <x v="419"/>
    <x v="578"/>
    <x v="700"/>
    <x v="15"/>
  </r>
  <r>
    <x v="54"/>
    <x v="8"/>
    <x v="2"/>
    <x v="24"/>
    <x v="1"/>
    <x v="5"/>
    <x v="541"/>
    <x v="638"/>
    <x v="118"/>
    <x v="409"/>
    <x v="14"/>
    <x v="109"/>
    <x v="348"/>
    <x v="42"/>
    <x v="649"/>
    <x v="496"/>
    <x v="74"/>
    <x v="84"/>
    <x v="16"/>
  </r>
  <r>
    <x v="54"/>
    <x v="2"/>
    <x v="2"/>
    <x v="24"/>
    <x v="1"/>
    <x v="5"/>
    <x v="845"/>
    <x v="957"/>
    <x v="981"/>
    <x v="313"/>
    <x v="11"/>
    <x v="211"/>
    <x v="571"/>
    <x v="92"/>
    <x v="1000"/>
    <x v="547"/>
    <x v="604"/>
    <x v="583"/>
    <x v="17"/>
  </r>
  <r>
    <x v="55"/>
    <x v="2"/>
    <x v="2"/>
    <x v="24"/>
    <x v="0"/>
    <x v="9"/>
    <x v="891"/>
    <x v="1160"/>
    <x v="420"/>
    <x v="1263"/>
    <x v="74"/>
    <x v="253"/>
    <x v="632"/>
    <x v="91"/>
    <x v="466"/>
    <x v="29"/>
    <x v="918"/>
    <x v="560"/>
    <x v="17"/>
  </r>
  <r>
    <x v="55"/>
    <x v="2"/>
    <x v="2"/>
    <x v="24"/>
    <x v="0"/>
    <x v="10"/>
    <x v="967"/>
    <x v="1178"/>
    <x v="445"/>
    <x v="95"/>
    <x v="69"/>
    <x v="273"/>
    <x v="683"/>
    <x v="96"/>
    <x v="544"/>
    <x v="730"/>
    <x v="900"/>
    <x v="604"/>
    <x v="17"/>
  </r>
  <r>
    <x v="55"/>
    <x v="2"/>
    <x v="2"/>
    <x v="24"/>
    <x v="0"/>
    <x v="11"/>
    <x v="934"/>
    <x v="1227"/>
    <x v="499"/>
    <x v="1222"/>
    <x v="92"/>
    <x v="282"/>
    <x v="657"/>
    <x v="94"/>
    <x v="418"/>
    <x v="74"/>
    <x v="938"/>
    <x v="539"/>
    <x v="19"/>
  </r>
  <r>
    <x v="55"/>
    <x v="2"/>
    <x v="2"/>
    <x v="24"/>
    <x v="1"/>
    <x v="0"/>
    <x v="1020"/>
    <x v="1221"/>
    <x v="490"/>
    <x v="96"/>
    <x v="78"/>
    <x v="291"/>
    <x v="705"/>
    <x v="99"/>
    <x v="540"/>
    <x v="729"/>
    <x v="917"/>
    <x v="622"/>
    <x v="17"/>
  </r>
  <r>
    <x v="55"/>
    <x v="2"/>
    <x v="2"/>
    <x v="24"/>
    <x v="1"/>
    <x v="1"/>
    <x v="1001"/>
    <x v="1155"/>
    <x v="1402"/>
    <x v="165"/>
    <x v="49"/>
    <x v="243"/>
    <x v="619"/>
    <x v="113"/>
    <x v="585"/>
    <x v="660"/>
    <x v="936"/>
    <x v="722"/>
    <x v="17"/>
  </r>
  <r>
    <x v="55"/>
    <x v="2"/>
    <x v="2"/>
    <x v="24"/>
    <x v="1"/>
    <x v="2"/>
    <x v="951"/>
    <x v="1089"/>
    <x v="1271"/>
    <x v="216"/>
    <x v="42"/>
    <x v="198"/>
    <x v="536"/>
    <x v="119"/>
    <x v="548"/>
    <x v="619"/>
    <x v="933"/>
    <x v="769"/>
    <x v="17"/>
  </r>
  <r>
    <x v="55"/>
    <x v="2"/>
    <x v="2"/>
    <x v="24"/>
    <x v="1"/>
    <x v="3"/>
    <x v="1152"/>
    <x v="1124"/>
    <x v="1264"/>
    <x v="595"/>
    <x v="61"/>
    <x v="239"/>
    <x v="693"/>
    <x v="137"/>
    <x v="599"/>
    <x v="387"/>
    <x v="879"/>
    <x v="968"/>
    <x v="40"/>
  </r>
  <r>
    <x v="55"/>
    <x v="2"/>
    <x v="2"/>
    <x v="24"/>
    <x v="1"/>
    <x v="4"/>
    <x v="1066"/>
    <x v="1045"/>
    <x v="1113"/>
    <x v="561"/>
    <x v="31"/>
    <x v="184"/>
    <x v="600"/>
    <x v="132"/>
    <x v="710"/>
    <x v="403"/>
    <x v="895"/>
    <x v="956"/>
    <x v="40"/>
  </r>
  <r>
    <x v="55"/>
    <x v="2"/>
    <x v="2"/>
    <x v="24"/>
    <x v="1"/>
    <x v="5"/>
    <x v="1039"/>
    <x v="1053"/>
    <x v="1128"/>
    <x v="460"/>
    <x v="33"/>
    <x v="170"/>
    <x v="592"/>
    <x v="126"/>
    <x v="688"/>
    <x v="459"/>
    <x v="951"/>
    <x v="959"/>
    <x v="39"/>
  </r>
  <r>
    <x v="55"/>
    <x v="2"/>
    <x v="2"/>
    <x v="24"/>
    <x v="1"/>
    <x v="6"/>
    <x v="1015"/>
    <x v="1016"/>
    <x v="1018"/>
    <x v="531"/>
    <x v="38"/>
    <x v="158"/>
    <x v="583"/>
    <x v="122"/>
    <x v="639"/>
    <x v="417"/>
    <x v="918"/>
    <x v="966"/>
    <x v="39"/>
  </r>
  <r>
    <x v="55"/>
    <x v="2"/>
    <x v="2"/>
    <x v="24"/>
    <x v="1"/>
    <x v="7"/>
    <x v="994"/>
    <x v="989"/>
    <x v="991"/>
    <x v="563"/>
    <x v="34"/>
    <x v="145"/>
    <x v="524"/>
    <x v="132"/>
    <x v="610"/>
    <x v="403"/>
    <x v="912"/>
    <x v="974"/>
    <x v="40"/>
  </r>
  <r>
    <x v="57"/>
    <x v="2"/>
    <x v="2"/>
    <x v="24"/>
    <x v="0"/>
    <x v="8"/>
    <x v="1332"/>
    <x v="1372"/>
    <x v="801"/>
    <x v="473"/>
    <x v="41"/>
    <x v="488"/>
    <x v="1045"/>
    <x v="135"/>
    <x v="1137"/>
    <x v="454"/>
    <x v="669"/>
    <x v="714"/>
    <x v="22"/>
  </r>
  <r>
    <x v="57"/>
    <x v="2"/>
    <x v="2"/>
    <x v="24"/>
    <x v="0"/>
    <x v="9"/>
    <x v="1364"/>
    <x v="1384"/>
    <x v="904"/>
    <x v="621"/>
    <x v="37"/>
    <x v="509"/>
    <x v="1118"/>
    <x v="142"/>
    <x v="1231"/>
    <x v="371"/>
    <x v="677"/>
    <x v="802"/>
    <x v="19"/>
  </r>
  <r>
    <x v="57"/>
    <x v="2"/>
    <x v="2"/>
    <x v="24"/>
    <x v="0"/>
    <x v="10"/>
    <x v="1344"/>
    <x v="1383"/>
    <x v="919"/>
    <x v="464"/>
    <x v="29"/>
    <x v="500"/>
    <x v="1110"/>
    <x v="124"/>
    <x v="1264"/>
    <x v="458"/>
    <x v="706"/>
    <x v="725"/>
    <x v="19"/>
  </r>
  <r>
    <x v="57"/>
    <x v="2"/>
    <x v="2"/>
    <x v="24"/>
    <x v="0"/>
    <x v="11"/>
    <x v="1336"/>
    <x v="1373"/>
    <x v="798"/>
    <x v="506"/>
    <x v="33"/>
    <x v="483"/>
    <x v="1093"/>
    <x v="125"/>
    <x v="1229"/>
    <x v="431"/>
    <x v="716"/>
    <x v="754"/>
    <x v="18"/>
  </r>
  <r>
    <x v="57"/>
    <x v="2"/>
    <x v="2"/>
    <x v="24"/>
    <x v="1"/>
    <x v="0"/>
    <x v="1370"/>
    <x v="1406"/>
    <x v="1051"/>
    <x v="496"/>
    <x v="27"/>
    <x v="526"/>
    <x v="1180"/>
    <x v="124"/>
    <x v="1324"/>
    <x v="437"/>
    <x v="696"/>
    <x v="735"/>
    <x v="19"/>
  </r>
  <r>
    <x v="57"/>
    <x v="2"/>
    <x v="2"/>
    <x v="24"/>
    <x v="1"/>
    <x v="1"/>
    <x v="1366"/>
    <x v="1396"/>
    <x v="959"/>
    <x v="520"/>
    <x v="31"/>
    <x v="519"/>
    <x v="1155"/>
    <x v="130"/>
    <x v="1284"/>
    <x v="422"/>
    <x v="691"/>
    <x v="750"/>
    <x v="19"/>
  </r>
  <r>
    <x v="57"/>
    <x v="2"/>
    <x v="2"/>
    <x v="24"/>
    <x v="1"/>
    <x v="2"/>
    <x v="1358"/>
    <x v="1391"/>
    <x v="948"/>
    <x v="499"/>
    <x v="35"/>
    <x v="511"/>
    <x v="1125"/>
    <x v="133"/>
    <x v="1238"/>
    <x v="436"/>
    <x v="725"/>
    <x v="756"/>
    <x v="20"/>
  </r>
  <r>
    <x v="57"/>
    <x v="2"/>
    <x v="2"/>
    <x v="24"/>
    <x v="1"/>
    <x v="3"/>
    <x v="1352"/>
    <x v="1379"/>
    <x v="811"/>
    <x v="573"/>
    <x v="47"/>
    <x v="492"/>
    <x v="1114"/>
    <x v="128"/>
    <x v="1183"/>
    <x v="399"/>
    <x v="706"/>
    <x v="783"/>
    <x v="18"/>
  </r>
  <r>
    <x v="57"/>
    <x v="2"/>
    <x v="2"/>
    <x v="24"/>
    <x v="1"/>
    <x v="4"/>
    <x v="1331"/>
    <x v="1371"/>
    <x v="797"/>
    <x v="482"/>
    <x v="25"/>
    <x v="485"/>
    <x v="1090"/>
    <x v="122"/>
    <x v="1268"/>
    <x v="448"/>
    <x v="690"/>
    <x v="726"/>
    <x v="19"/>
  </r>
  <r>
    <x v="57"/>
    <x v="2"/>
    <x v="2"/>
    <x v="24"/>
    <x v="1"/>
    <x v="5"/>
    <x v="1321"/>
    <x v="1361"/>
    <x v="770"/>
    <x v="502"/>
    <x v="24"/>
    <x v="473"/>
    <x v="1075"/>
    <x v="122"/>
    <x v="1263"/>
    <x v="433"/>
    <x v="714"/>
    <x v="749"/>
    <x v="18"/>
  </r>
  <r>
    <x v="57"/>
    <x v="2"/>
    <x v="2"/>
    <x v="24"/>
    <x v="1"/>
    <x v="6"/>
    <x v="1328"/>
    <x v="1369"/>
    <x v="790"/>
    <x v="485"/>
    <x v="25"/>
    <x v="478"/>
    <x v="1071"/>
    <x v="125"/>
    <x v="1257"/>
    <x v="447"/>
    <x v="705"/>
    <x v="732"/>
    <x v="19"/>
  </r>
  <r>
    <x v="59"/>
    <x v="2"/>
    <x v="2"/>
    <x v="24"/>
    <x v="0"/>
    <x v="9"/>
    <x v="84"/>
    <x v="44"/>
    <x v="750"/>
    <x v="1050"/>
    <x v="21"/>
    <x v="3"/>
    <x v="29"/>
    <x v="92"/>
    <x v="50"/>
    <x v="186"/>
    <x v="403"/>
    <x v="915"/>
    <x v="36"/>
  </r>
  <r>
    <x v="59"/>
    <x v="2"/>
    <x v="2"/>
    <x v="24"/>
    <x v="0"/>
    <x v="10"/>
    <x v="548"/>
    <x v="669"/>
    <x v="345"/>
    <x v="384"/>
    <x v="31"/>
    <x v="95"/>
    <x v="411"/>
    <x v="78"/>
    <x v="505"/>
    <x v="513"/>
    <x v="555"/>
    <x v="609"/>
    <x v="39"/>
  </r>
  <r>
    <x v="59"/>
    <x v="2"/>
    <x v="2"/>
    <x v="24"/>
    <x v="0"/>
    <x v="11"/>
    <x v="881"/>
    <x v="829"/>
    <x v="659"/>
    <x v="719"/>
    <x v="29"/>
    <x v="156"/>
    <x v="605"/>
    <x v="93"/>
    <x v="749"/>
    <x v="333"/>
    <x v="558"/>
    <x v="785"/>
    <x v="38"/>
  </r>
  <r>
    <x v="59"/>
    <x v="2"/>
    <x v="2"/>
    <x v="24"/>
    <x v="1"/>
    <x v="0"/>
    <x v="783"/>
    <x v="903"/>
    <x v="855"/>
    <x v="329"/>
    <x v="25"/>
    <x v="188"/>
    <x v="613"/>
    <x v="82"/>
    <x v="795"/>
    <x v="537"/>
    <x v="576"/>
    <x v="582"/>
    <x v="40"/>
  </r>
  <r>
    <x v="59"/>
    <x v="2"/>
    <x v="2"/>
    <x v="24"/>
    <x v="1"/>
    <x v="1"/>
    <x v="964"/>
    <x v="978"/>
    <x v="985"/>
    <x v="527"/>
    <x v="35"/>
    <x v="231"/>
    <x v="722"/>
    <x v="89"/>
    <x v="825"/>
    <x v="420"/>
    <x v="584"/>
    <x v="702"/>
    <x v="39"/>
  </r>
  <r>
    <x v="59"/>
    <x v="2"/>
    <x v="2"/>
    <x v="24"/>
    <x v="1"/>
    <x v="2"/>
    <x v="1346"/>
    <x v="1413"/>
    <x v="1238"/>
    <x v="158"/>
    <x v="91"/>
    <x v="540"/>
    <x v="1212"/>
    <x v="83"/>
    <x v="1218"/>
    <x v="669"/>
    <x v="554"/>
    <x v="440"/>
    <x v="19"/>
  </r>
  <r>
    <x v="59"/>
    <x v="2"/>
    <x v="2"/>
    <x v="24"/>
    <x v="1"/>
    <x v="3"/>
    <x v="1101"/>
    <x v="1134"/>
    <x v="1293"/>
    <x v="403"/>
    <x v="63"/>
    <x v="344"/>
    <x v="937"/>
    <x v="80"/>
    <x v="885"/>
    <x v="501"/>
    <x v="537"/>
    <x v="613"/>
    <x v="39"/>
  </r>
  <r>
    <x v="61"/>
    <x v="2"/>
    <x v="2"/>
    <x v="24"/>
    <x v="0"/>
    <x v="8"/>
    <x v="1186"/>
    <x v="1168"/>
    <x v="1357"/>
    <x v="535"/>
    <x v="68"/>
    <x v="329"/>
    <x v="947"/>
    <x v="92"/>
    <x v="873"/>
    <x v="415"/>
    <x v="757"/>
    <x v="795"/>
    <x v="38"/>
  </r>
  <r>
    <x v="61"/>
    <x v="2"/>
    <x v="2"/>
    <x v="24"/>
    <x v="0"/>
    <x v="9"/>
    <x v="1322"/>
    <x v="1282"/>
    <x v="473"/>
    <x v="851"/>
    <x v="57"/>
    <x v="399"/>
    <x v="1148"/>
    <x v="103"/>
    <x v="1170"/>
    <x v="273"/>
    <x v="764"/>
    <x v="219"/>
    <x v="37"/>
  </r>
  <r>
    <x v="61"/>
    <x v="2"/>
    <x v="2"/>
    <x v="24"/>
    <x v="0"/>
    <x v="10"/>
    <x v="1354"/>
    <x v="1335"/>
    <x v="580"/>
    <x v="841"/>
    <x v="59"/>
    <x v="438"/>
    <x v="1204"/>
    <x v="90"/>
    <x v="1279"/>
    <x v="280"/>
    <x v="775"/>
    <x v="218"/>
    <x v="35"/>
  </r>
  <r>
    <x v="61"/>
    <x v="2"/>
    <x v="2"/>
    <x v="24"/>
    <x v="0"/>
    <x v="11"/>
    <x v="1091"/>
    <x v="1113"/>
    <x v="1269"/>
    <x v="435"/>
    <x v="48"/>
    <x v="287"/>
    <x v="929"/>
    <x v="80"/>
    <x v="970"/>
    <x v="478"/>
    <x v="728"/>
    <x v="720"/>
    <x v="37"/>
  </r>
  <r>
    <x v="61"/>
    <x v="2"/>
    <x v="2"/>
    <x v="24"/>
    <x v="1"/>
    <x v="0"/>
    <x v="1174"/>
    <x v="1163"/>
    <x v="1356"/>
    <x v="514"/>
    <x v="38"/>
    <x v="329"/>
    <x v="914"/>
    <x v="95"/>
    <x v="1025"/>
    <x v="427"/>
    <x v="746"/>
    <x v="776"/>
    <x v="39"/>
  </r>
  <r>
    <x v="61"/>
    <x v="2"/>
    <x v="2"/>
    <x v="24"/>
    <x v="1"/>
    <x v="1"/>
    <x v="1166"/>
    <x v="1152"/>
    <x v="1337"/>
    <x v="542"/>
    <x v="34"/>
    <x v="331"/>
    <x v="912"/>
    <x v="94"/>
    <x v="1053"/>
    <x v="412"/>
    <x v="670"/>
    <x v="755"/>
    <x v="39"/>
  </r>
  <r>
    <x v="61"/>
    <x v="2"/>
    <x v="2"/>
    <x v="24"/>
    <x v="1"/>
    <x v="2"/>
    <x v="1043"/>
    <x v="1075"/>
    <x v="1198"/>
    <x v="433"/>
    <x v="47"/>
    <x v="306"/>
    <x v="865"/>
    <x v="81"/>
    <x v="908"/>
    <x v="479"/>
    <x v="517"/>
    <x v="618"/>
    <x v="39"/>
  </r>
  <r>
    <x v="61"/>
    <x v="2"/>
    <x v="2"/>
    <x v="24"/>
    <x v="1"/>
    <x v="3"/>
    <x v="911"/>
    <x v="1109"/>
    <x v="1292"/>
    <x v="136"/>
    <x v="82"/>
    <x v="333"/>
    <x v="848"/>
    <x v="70"/>
    <x v="686"/>
    <x v="688"/>
    <x v="516"/>
    <x v="421"/>
    <x v="15"/>
  </r>
  <r>
    <x v="61"/>
    <x v="2"/>
    <x v="2"/>
    <x v="24"/>
    <x v="1"/>
    <x v="4"/>
    <x v="924"/>
    <x v="1119"/>
    <x v="1340"/>
    <x v="139"/>
    <x v="42"/>
    <x v="310"/>
    <x v="812"/>
    <x v="74"/>
    <x v="871"/>
    <x v="686"/>
    <x v="653"/>
    <x v="455"/>
    <x v="15"/>
  </r>
  <r>
    <x v="61"/>
    <x v="2"/>
    <x v="2"/>
    <x v="24"/>
    <x v="1"/>
    <x v="5"/>
    <x v="962"/>
    <x v="1115"/>
    <x v="1291"/>
    <x v="194"/>
    <x v="38"/>
    <x v="284"/>
    <x v="813"/>
    <x v="78"/>
    <x v="916"/>
    <x v="637"/>
    <x v="741"/>
    <x v="565"/>
    <x v="40"/>
  </r>
  <r>
    <x v="61"/>
    <x v="2"/>
    <x v="2"/>
    <x v="24"/>
    <x v="1"/>
    <x v="6"/>
    <x v="955"/>
    <x v="1063"/>
    <x v="1209"/>
    <x v="267"/>
    <x v="31"/>
    <x v="276"/>
    <x v="790"/>
    <x v="80"/>
    <x v="955"/>
    <x v="577"/>
    <x v="617"/>
    <x v="567"/>
    <x v="40"/>
  </r>
  <r>
    <x v="63"/>
    <x v="2"/>
    <x v="2"/>
    <x v="24"/>
    <x v="0"/>
    <x v="11"/>
    <x v="35"/>
    <x v="96"/>
    <x v="1426"/>
    <x v="1172"/>
    <x v="29"/>
    <x v="6"/>
    <x v="30"/>
    <x v="61"/>
    <x v="36"/>
    <x v="100"/>
    <x v="461"/>
    <x v="184"/>
    <x v="15"/>
  </r>
  <r>
    <x v="63"/>
    <x v="2"/>
    <x v="2"/>
    <x v="24"/>
    <x v="1"/>
    <x v="0"/>
    <x v="159"/>
    <x v="238"/>
    <x v="778"/>
    <x v="311"/>
    <x v="36"/>
    <x v="18"/>
    <x v="171"/>
    <x v="62"/>
    <x v="182"/>
    <x v="548"/>
    <x v="441"/>
    <x v="529"/>
    <x v="36"/>
  </r>
  <r>
    <x v="63"/>
    <x v="2"/>
    <x v="2"/>
    <x v="24"/>
    <x v="1"/>
    <x v="1"/>
    <x v="340"/>
    <x v="413"/>
    <x v="1184"/>
    <x v="399"/>
    <x v="21"/>
    <x v="43"/>
    <x v="232"/>
    <x v="75"/>
    <x v="369"/>
    <x v="503"/>
    <x v="447"/>
    <x v="563"/>
    <x v="39"/>
  </r>
  <r>
    <x v="63"/>
    <x v="2"/>
    <x v="2"/>
    <x v="24"/>
    <x v="1"/>
    <x v="2"/>
    <x v="40"/>
    <x v="31"/>
    <x v="805"/>
    <x v="547"/>
    <x v="20"/>
    <x v="2"/>
    <x v="15"/>
    <x v="84"/>
    <x v="23"/>
    <x v="410"/>
    <x v="509"/>
    <x v="665"/>
    <x v="39"/>
  </r>
  <r>
    <x v="64"/>
    <x v="2"/>
    <x v="2"/>
    <x v="24"/>
    <x v="1"/>
    <x v="0"/>
    <x v="657"/>
    <x v="633"/>
    <x v="284"/>
    <x v="702"/>
    <x v="29"/>
    <x v="99"/>
    <x v="467"/>
    <x v="83"/>
    <x v="589"/>
    <x v="342"/>
    <x v="459"/>
    <x v="719"/>
    <x v="38"/>
  </r>
  <r>
    <x v="64"/>
    <x v="2"/>
    <x v="2"/>
    <x v="24"/>
    <x v="1"/>
    <x v="1"/>
    <x v="574"/>
    <x v="666"/>
    <x v="340"/>
    <x v="441"/>
    <x v="26"/>
    <x v="111"/>
    <x v="453"/>
    <x v="77"/>
    <x v="612"/>
    <x v="472"/>
    <x v="424"/>
    <x v="571"/>
    <x v="39"/>
  </r>
  <r>
    <x v="64"/>
    <x v="2"/>
    <x v="2"/>
    <x v="24"/>
    <x v="1"/>
    <x v="2"/>
    <x v="577"/>
    <x v="591"/>
    <x v="256"/>
    <x v="607"/>
    <x v="36"/>
    <x v="83"/>
    <x v="469"/>
    <x v="76"/>
    <x v="527"/>
    <x v="381"/>
    <x v="490"/>
    <x v="699"/>
    <x v="37"/>
  </r>
  <r>
    <x v="64"/>
    <x v="2"/>
    <x v="2"/>
    <x v="24"/>
    <x v="1"/>
    <x v="3"/>
    <x v="752"/>
    <x v="726"/>
    <x v="355"/>
    <x v="726"/>
    <x v="37"/>
    <x v="107"/>
    <x v="445"/>
    <x v="99"/>
    <x v="487"/>
    <x v="331"/>
    <x v="613"/>
    <x v="816"/>
    <x v="39"/>
  </r>
  <r>
    <x v="64"/>
    <x v="2"/>
    <x v="2"/>
    <x v="24"/>
    <x v="1"/>
    <x v="4"/>
    <x v="482"/>
    <x v="730"/>
    <x v="638"/>
    <x v="130"/>
    <x v="27"/>
    <x v="99"/>
    <x v="330"/>
    <x v="79"/>
    <x v="444"/>
    <x v="695"/>
    <x v="704"/>
    <x v="462"/>
    <x v="16"/>
  </r>
  <r>
    <x v="64"/>
    <x v="2"/>
    <x v="2"/>
    <x v="24"/>
    <x v="1"/>
    <x v="5"/>
    <x v="760"/>
    <x v="738"/>
    <x v="377"/>
    <x v="687"/>
    <x v="23"/>
    <x v="114"/>
    <x v="490"/>
    <x v="93"/>
    <x v="689"/>
    <x v="347"/>
    <x v="594"/>
    <x v="788"/>
    <x v="38"/>
  </r>
  <r>
    <x v="64"/>
    <x v="2"/>
    <x v="2"/>
    <x v="24"/>
    <x v="1"/>
    <x v="6"/>
    <x v="886"/>
    <x v="981"/>
    <x v="1004"/>
    <x v="326"/>
    <x v="31"/>
    <x v="219"/>
    <x v="542"/>
    <x v="104"/>
    <x v="656"/>
    <x v="539"/>
    <x v="651"/>
    <x v="626"/>
    <x v="18"/>
  </r>
  <r>
    <x v="68"/>
    <x v="2"/>
    <x v="2"/>
    <x v="24"/>
    <x v="0"/>
    <x v="9"/>
    <x v="1234"/>
    <x v="1308"/>
    <x v="606"/>
    <x v="284"/>
    <x v="96"/>
    <x v="281"/>
    <x v="990"/>
    <x v="100"/>
    <x v="784"/>
    <x v="566"/>
    <x v="1088"/>
    <x v="248"/>
    <x v="36"/>
  </r>
  <r>
    <x v="68"/>
    <x v="8"/>
    <x v="2"/>
    <x v="24"/>
    <x v="0"/>
    <x v="9"/>
    <x v="446"/>
    <x v="439"/>
    <x v="201"/>
    <x v="672"/>
    <x v="33"/>
    <x v="28"/>
    <x v="354"/>
    <x v="72"/>
    <x v="423"/>
    <x v="354"/>
    <x v="119"/>
    <x v="146"/>
    <x v="33"/>
  </r>
  <r>
    <x v="68"/>
    <x v="9"/>
    <x v="2"/>
    <x v="24"/>
    <x v="0"/>
    <x v="9"/>
    <x v="971"/>
    <x v="905"/>
    <x v="86"/>
    <x v="762"/>
    <x v="29"/>
    <x v="73"/>
    <x v="648"/>
    <x v="101"/>
    <x v="794"/>
    <x v="316"/>
    <x v="36"/>
    <x v="28"/>
    <x v="33"/>
  </r>
  <r>
    <x v="68"/>
    <x v="2"/>
    <x v="2"/>
    <x v="24"/>
    <x v="0"/>
    <x v="10"/>
    <x v="1319"/>
    <x v="1378"/>
    <x v="907"/>
    <x v="341"/>
    <x v="53"/>
    <x v="387"/>
    <x v="1196"/>
    <x v="82"/>
    <x v="1265"/>
    <x v="528"/>
    <x v="1040"/>
    <x v="232"/>
    <x v="33"/>
  </r>
  <r>
    <x v="68"/>
    <x v="8"/>
    <x v="2"/>
    <x v="24"/>
    <x v="0"/>
    <x v="10"/>
    <x v="400"/>
    <x v="429"/>
    <x v="202"/>
    <x v="557"/>
    <x v="33"/>
    <x v="25"/>
    <x v="324"/>
    <x v="70"/>
    <x v="394"/>
    <x v="406"/>
    <x v="123"/>
    <x v="143"/>
    <x v="33"/>
  </r>
  <r>
    <x v="68"/>
    <x v="9"/>
    <x v="2"/>
    <x v="24"/>
    <x v="0"/>
    <x v="10"/>
    <x v="925"/>
    <x v="923"/>
    <x v="92"/>
    <x v="598"/>
    <x v="39"/>
    <x v="74"/>
    <x v="588"/>
    <x v="103"/>
    <x v="636"/>
    <x v="385"/>
    <x v="41"/>
    <x v="22"/>
    <x v="33"/>
  </r>
  <r>
    <x v="68"/>
    <x v="0"/>
    <x v="2"/>
    <x v="24"/>
    <x v="0"/>
    <x v="10"/>
    <x v="678"/>
    <x v="677"/>
    <x v="74"/>
    <x v="654"/>
    <x v="31"/>
    <x v="60"/>
    <x v="538"/>
    <x v="79"/>
    <x v="645"/>
    <x v="357"/>
    <x v="34"/>
    <x v="40"/>
    <x v="33"/>
  </r>
  <r>
    <x v="68"/>
    <x v="2"/>
    <x v="2"/>
    <x v="24"/>
    <x v="0"/>
    <x v="11"/>
    <x v="1360"/>
    <x v="1411"/>
    <x v="1163"/>
    <x v="277"/>
    <x v="45"/>
    <x v="453"/>
    <x v="1218"/>
    <x v="84"/>
    <x v="1341"/>
    <x v="570"/>
    <x v="1062"/>
    <x v="981"/>
    <x v="35"/>
  </r>
  <r>
    <x v="68"/>
    <x v="8"/>
    <x v="2"/>
    <x v="24"/>
    <x v="0"/>
    <x v="11"/>
    <x v="921"/>
    <x v="807"/>
    <x v="131"/>
    <x v="854"/>
    <x v="33"/>
    <x v="98"/>
    <x v="805"/>
    <x v="75"/>
    <x v="946"/>
    <x v="272"/>
    <x v="121"/>
    <x v="54"/>
    <x v="25"/>
  </r>
  <r>
    <x v="68"/>
    <x v="9"/>
    <x v="2"/>
    <x v="24"/>
    <x v="0"/>
    <x v="11"/>
    <x v="1235"/>
    <x v="1197"/>
    <x v="105"/>
    <x v="676"/>
    <x v="32"/>
    <x v="212"/>
    <x v="986"/>
    <x v="101"/>
    <x v="1133"/>
    <x v="352"/>
    <x v="38"/>
    <x v="24"/>
    <x v="33"/>
  </r>
  <r>
    <x v="68"/>
    <x v="0"/>
    <x v="2"/>
    <x v="24"/>
    <x v="0"/>
    <x v="11"/>
    <x v="566"/>
    <x v="768"/>
    <x v="85"/>
    <x v="214"/>
    <x v="26"/>
    <x v="65"/>
    <x v="425"/>
    <x v="78"/>
    <x v="572"/>
    <x v="621"/>
    <x v="35"/>
    <x v="35"/>
    <x v="36"/>
  </r>
  <r>
    <x v="69"/>
    <x v="2"/>
    <x v="2"/>
    <x v="24"/>
    <x v="0"/>
    <x v="11"/>
    <x v="539"/>
    <x v="636"/>
    <x v="321"/>
    <x v="407"/>
    <x v="48"/>
    <x v="169"/>
    <x v="399"/>
    <x v="78"/>
    <x v="380"/>
    <x v="498"/>
    <x v="1170"/>
    <x v="401"/>
    <x v="20"/>
  </r>
  <r>
    <x v="69"/>
    <x v="2"/>
    <x v="2"/>
    <x v="24"/>
    <x v="1"/>
    <x v="0"/>
    <x v="531"/>
    <x v="570"/>
    <x v="248"/>
    <x v="516"/>
    <x v="52"/>
    <x v="136"/>
    <x v="444"/>
    <x v="73"/>
    <x v="405"/>
    <x v="425"/>
    <x v="166"/>
    <x v="431"/>
    <x v="15"/>
  </r>
  <r>
    <x v="69"/>
    <x v="2"/>
    <x v="2"/>
    <x v="24"/>
    <x v="1"/>
    <x v="1"/>
    <x v="491"/>
    <x v="544"/>
    <x v="231"/>
    <x v="461"/>
    <x v="56"/>
    <x v="112"/>
    <x v="432"/>
    <x v="69"/>
    <x v="374"/>
    <x v="459"/>
    <x v="196"/>
    <x v="438"/>
    <x v="40"/>
  </r>
  <r>
    <x v="69"/>
    <x v="2"/>
    <x v="2"/>
    <x v="24"/>
    <x v="1"/>
    <x v="2"/>
    <x v="637"/>
    <x v="668"/>
    <x v="327"/>
    <x v="577"/>
    <x v="55"/>
    <x v="170"/>
    <x v="567"/>
    <x v="72"/>
    <x v="491"/>
    <x v="397"/>
    <x v="169"/>
    <x v="451"/>
    <x v="40"/>
  </r>
  <r>
    <x v="69"/>
    <x v="2"/>
    <x v="2"/>
    <x v="24"/>
    <x v="1"/>
    <x v="3"/>
    <x v="448"/>
    <x v="594"/>
    <x v="297"/>
    <x v="242"/>
    <x v="52"/>
    <x v="128"/>
    <x v="486"/>
    <x v="63"/>
    <x v="431"/>
    <x v="596"/>
    <x v="203"/>
    <x v="213"/>
    <x v="39"/>
  </r>
  <r>
    <x v="69"/>
    <x v="2"/>
    <x v="2"/>
    <x v="24"/>
    <x v="1"/>
    <x v="4"/>
    <x v="76"/>
    <x v="268"/>
    <x v="953"/>
    <x v="1012"/>
    <x v="49"/>
    <x v="39"/>
    <x v="175"/>
    <x v="53"/>
    <x v="154"/>
    <x v="167"/>
    <x v="1172"/>
    <x v="158"/>
    <x v="15"/>
  </r>
  <r>
    <x v="69"/>
    <x v="2"/>
    <x v="2"/>
    <x v="24"/>
    <x v="1"/>
    <x v="5"/>
    <x v="0"/>
    <x v="0"/>
    <x v="0"/>
    <x v="47"/>
    <x v="0"/>
    <x v="0"/>
    <x v="0"/>
    <x v="7"/>
    <x v="0"/>
    <x v="10"/>
    <x v="10"/>
    <x v="10"/>
    <x v="10"/>
  </r>
  <r>
    <x v="70"/>
    <x v="2"/>
    <x v="2"/>
    <x v="24"/>
    <x v="0"/>
    <x v="8"/>
    <x v="643"/>
    <x v="648"/>
    <x v="298"/>
    <x v="620"/>
    <x v="33"/>
    <x v="74"/>
    <x v="319"/>
    <x v="105"/>
    <x v="386"/>
    <x v="371"/>
    <x v="718"/>
    <x v="821"/>
    <x v="40"/>
  </r>
  <r>
    <x v="70"/>
    <x v="2"/>
    <x v="2"/>
    <x v="24"/>
    <x v="0"/>
    <x v="9"/>
    <x v="635"/>
    <x v="561"/>
    <x v="1376"/>
    <x v="828"/>
    <x v="27"/>
    <x v="59"/>
    <x v="336"/>
    <x v="101"/>
    <x v="455"/>
    <x v="285"/>
    <x v="673"/>
    <x v="908"/>
    <x v="37"/>
  </r>
  <r>
    <x v="70"/>
    <x v="2"/>
    <x v="2"/>
    <x v="24"/>
    <x v="0"/>
    <x v="10"/>
    <x v="892"/>
    <x v="746"/>
    <x v="333"/>
    <x v="935"/>
    <x v="33"/>
    <x v="108"/>
    <x v="545"/>
    <x v="106"/>
    <x v="635"/>
    <x v="239"/>
    <x v="685"/>
    <x v="225"/>
    <x v="37"/>
  </r>
  <r>
    <x v="70"/>
    <x v="2"/>
    <x v="2"/>
    <x v="24"/>
    <x v="0"/>
    <x v="11"/>
    <x v="666"/>
    <x v="716"/>
    <x v="372"/>
    <x v="528"/>
    <x v="23"/>
    <x v="84"/>
    <x v="418"/>
    <x v="90"/>
    <x v="602"/>
    <x v="419"/>
    <x v="770"/>
    <x v="801"/>
    <x v="38"/>
  </r>
  <r>
    <x v="70"/>
    <x v="2"/>
    <x v="2"/>
    <x v="24"/>
    <x v="1"/>
    <x v="0"/>
    <x v="797"/>
    <x v="765"/>
    <x v="395"/>
    <x v="686"/>
    <x v="20"/>
    <x v="94"/>
    <x v="578"/>
    <x v="86"/>
    <x v="832"/>
    <x v="347"/>
    <x v="800"/>
    <x v="918"/>
    <x v="35"/>
  </r>
  <r>
    <x v="70"/>
    <x v="2"/>
    <x v="2"/>
    <x v="24"/>
    <x v="1"/>
    <x v="1"/>
    <x v="607"/>
    <x v="557"/>
    <x v="1381"/>
    <x v="780"/>
    <x v="20"/>
    <x v="52"/>
    <x v="431"/>
    <x v="82"/>
    <x v="666"/>
    <x v="306"/>
    <x v="771"/>
    <x v="938"/>
    <x v="35"/>
  </r>
  <r>
    <x v="70"/>
    <x v="2"/>
    <x v="2"/>
    <x v="24"/>
    <x v="1"/>
    <x v="2"/>
    <x v="628"/>
    <x v="574"/>
    <x v="1425"/>
    <x v="768"/>
    <x v="19"/>
    <x v="58"/>
    <x v="440"/>
    <x v="83"/>
    <x v="693"/>
    <x v="311"/>
    <x v="739"/>
    <x v="909"/>
    <x v="35"/>
  </r>
  <r>
    <x v="70"/>
    <x v="2"/>
    <x v="2"/>
    <x v="24"/>
    <x v="1"/>
    <x v="3"/>
    <x v="767"/>
    <x v="661"/>
    <x v="254"/>
    <x v="897"/>
    <x v="24"/>
    <x v="73"/>
    <x v="452"/>
    <x v="100"/>
    <x v="638"/>
    <x v="259"/>
    <x v="751"/>
    <x v="231"/>
    <x v="36"/>
  </r>
  <r>
    <x v="70"/>
    <x v="2"/>
    <x v="2"/>
    <x v="24"/>
    <x v="1"/>
    <x v="4"/>
    <x v="708"/>
    <x v="630"/>
    <x v="260"/>
    <x v="808"/>
    <x v="21"/>
    <x v="66"/>
    <x v="414"/>
    <x v="97"/>
    <x v="633"/>
    <x v="293"/>
    <x v="768"/>
    <x v="950"/>
    <x v="36"/>
  </r>
  <r>
    <x v="70"/>
    <x v="2"/>
    <x v="2"/>
    <x v="24"/>
    <x v="1"/>
    <x v="5"/>
    <x v="621"/>
    <x v="550"/>
    <x v="1370"/>
    <x v="819"/>
    <x v="20"/>
    <x v="55"/>
    <x v="389"/>
    <x v="90"/>
    <x v="611"/>
    <x v="289"/>
    <x v="729"/>
    <x v="931"/>
    <x v="36"/>
  </r>
  <r>
    <x v="70"/>
    <x v="2"/>
    <x v="2"/>
    <x v="24"/>
    <x v="1"/>
    <x v="6"/>
    <x v="600"/>
    <x v="659"/>
    <x v="322"/>
    <x v="521"/>
    <x v="15"/>
    <x v="73"/>
    <x v="417"/>
    <x v="83"/>
    <x v="723"/>
    <x v="422"/>
    <x v="746"/>
    <x v="779"/>
    <x v="37"/>
  </r>
  <r>
    <x v="67"/>
    <x v="2"/>
    <x v="2"/>
    <x v="24"/>
    <x v="1"/>
    <x v="4"/>
    <x v="802"/>
    <x v="790"/>
    <x v="635"/>
    <x v="630"/>
    <x v="23"/>
    <x v="67"/>
    <x v="540"/>
    <x v="92"/>
    <x v="740"/>
    <x v="368"/>
    <x v="961"/>
    <x v="294"/>
    <x v="35"/>
  </r>
  <r>
    <x v="67"/>
    <x v="2"/>
    <x v="2"/>
    <x v="24"/>
    <x v="1"/>
    <x v="5"/>
    <x v="788"/>
    <x v="836"/>
    <x v="690"/>
    <x v="478"/>
    <x v="26"/>
    <x v="80"/>
    <x v="576"/>
    <x v="86"/>
    <x v="756"/>
    <x v="450"/>
    <x v="962"/>
    <x v="218"/>
    <x v="35"/>
  </r>
  <r>
    <x v="67"/>
    <x v="2"/>
    <x v="2"/>
    <x v="24"/>
    <x v="1"/>
    <x v="6"/>
    <x v="791"/>
    <x v="890"/>
    <x v="843"/>
    <x v="382"/>
    <x v="29"/>
    <x v="77"/>
    <x v="543"/>
    <x v="91"/>
    <x v="675"/>
    <x v="514"/>
    <x v="1038"/>
    <x v="235"/>
    <x v="35"/>
  </r>
  <r>
    <x v="72"/>
    <x v="2"/>
    <x v="2"/>
    <x v="24"/>
    <x v="1"/>
    <x v="0"/>
    <x v="1159"/>
    <x v="1323"/>
    <x v="741"/>
    <x v="81"/>
    <x v="38"/>
    <x v="433"/>
    <x v="1046"/>
    <x v="75"/>
    <x v="1156"/>
    <x v="733"/>
    <x v="699"/>
    <x v="433"/>
    <x v="16"/>
  </r>
  <r>
    <x v="72"/>
    <x v="2"/>
    <x v="2"/>
    <x v="24"/>
    <x v="0"/>
    <x v="8"/>
    <x v="1057"/>
    <x v="1242"/>
    <x v="521"/>
    <x v="100"/>
    <x v="34"/>
    <x v="358"/>
    <x v="900"/>
    <x v="79"/>
    <x v="1041"/>
    <x v="724"/>
    <x v="798"/>
    <x v="525"/>
    <x v="15"/>
  </r>
  <r>
    <x v="72"/>
    <x v="2"/>
    <x v="2"/>
    <x v="24"/>
    <x v="0"/>
    <x v="9"/>
    <x v="1117"/>
    <x v="1261"/>
    <x v="541"/>
    <x v="143"/>
    <x v="30"/>
    <x v="378"/>
    <x v="955"/>
    <x v="80"/>
    <x v="1118"/>
    <x v="682"/>
    <x v="785"/>
    <x v="548"/>
    <x v="15"/>
  </r>
  <r>
    <x v="72"/>
    <x v="2"/>
    <x v="2"/>
    <x v="24"/>
    <x v="0"/>
    <x v="10"/>
    <x v="1224"/>
    <x v="1327"/>
    <x v="746"/>
    <x v="198"/>
    <x v="43"/>
    <x v="445"/>
    <x v="1099"/>
    <x v="81"/>
    <x v="1180"/>
    <x v="636"/>
    <x v="709"/>
    <x v="553"/>
    <x v="15"/>
  </r>
  <r>
    <x v="72"/>
    <x v="2"/>
    <x v="2"/>
    <x v="24"/>
    <x v="0"/>
    <x v="11"/>
    <x v="1183"/>
    <x v="1334"/>
    <x v="780"/>
    <x v="79"/>
    <x v="41"/>
    <x v="460"/>
    <x v="1055"/>
    <x v="78"/>
    <x v="1147"/>
    <x v="735"/>
    <x v="667"/>
    <x v="426"/>
    <x v="18"/>
  </r>
  <r>
    <x v="74"/>
    <x v="2"/>
    <x v="2"/>
    <x v="24"/>
    <x v="0"/>
    <x v="9"/>
    <x v="1303"/>
    <x v="1195"/>
    <x v="1219"/>
    <x v="999"/>
    <x v="86"/>
    <x v="369"/>
    <x v="1054"/>
    <x v="115"/>
    <x v="941"/>
    <x v="206"/>
    <x v="615"/>
    <x v="239"/>
    <x v="37"/>
  </r>
  <r>
    <x v="74"/>
    <x v="2"/>
    <x v="2"/>
    <x v="24"/>
    <x v="0"/>
    <x v="10"/>
    <x v="1316"/>
    <x v="1268"/>
    <x v="447"/>
    <x v="893"/>
    <x v="74"/>
    <x v="409"/>
    <x v="1133"/>
    <x v="104"/>
    <x v="1077"/>
    <x v="261"/>
    <x v="618"/>
    <x v="916"/>
    <x v="38"/>
  </r>
  <r>
    <x v="74"/>
    <x v="2"/>
    <x v="2"/>
    <x v="24"/>
    <x v="0"/>
    <x v="11"/>
    <x v="1339"/>
    <x v="1312"/>
    <x v="520"/>
    <x v="848"/>
    <x v="67"/>
    <x v="441"/>
    <x v="1176"/>
    <x v="99"/>
    <x v="1184"/>
    <x v="275"/>
    <x v="625"/>
    <x v="900"/>
    <x v="37"/>
  </r>
  <r>
    <x v="74"/>
    <x v="2"/>
    <x v="2"/>
    <x v="24"/>
    <x v="1"/>
    <x v="0"/>
    <x v="1349"/>
    <x v="1270"/>
    <x v="1353"/>
    <x v="1048"/>
    <x v="63"/>
    <x v="403"/>
    <x v="1173"/>
    <x v="106"/>
    <x v="1192"/>
    <x v="188"/>
    <x v="665"/>
    <x v="291"/>
    <x v="36"/>
  </r>
  <r>
    <x v="74"/>
    <x v="2"/>
    <x v="2"/>
    <x v="24"/>
    <x v="1"/>
    <x v="1"/>
    <x v="1338"/>
    <x v="1259"/>
    <x v="1347"/>
    <x v="1028"/>
    <x v="58"/>
    <x v="392"/>
    <x v="1141"/>
    <x v="112"/>
    <x v="1159"/>
    <x v="201"/>
    <x v="686"/>
    <x v="285"/>
    <x v="36"/>
  </r>
  <r>
    <x v="74"/>
    <x v="2"/>
    <x v="2"/>
    <x v="24"/>
    <x v="1"/>
    <x v="2"/>
    <x v="1325"/>
    <x v="1238"/>
    <x v="1285"/>
    <x v="1025"/>
    <x v="86"/>
    <x v="385"/>
    <x v="1143"/>
    <x v="105"/>
    <x v="1051"/>
    <x v="201"/>
    <x v="649"/>
    <x v="268"/>
    <x v="36"/>
  </r>
  <r>
    <x v="74"/>
    <x v="2"/>
    <x v="2"/>
    <x v="24"/>
    <x v="1"/>
    <x v="3"/>
    <x v="1251"/>
    <x v="1049"/>
    <x v="682"/>
    <x v="1136"/>
    <x v="84"/>
    <x v="251"/>
    <x v="1042"/>
    <x v="96"/>
    <x v="932"/>
    <x v="145"/>
    <x v="721"/>
    <x v="354"/>
    <x v="33"/>
  </r>
  <r>
    <x v="75"/>
    <x v="8"/>
    <x v="2"/>
    <x v="24"/>
    <x v="1"/>
    <x v="4"/>
    <x v="128"/>
    <x v="18"/>
    <x v="71"/>
    <x v="425"/>
    <x v="11"/>
    <x v="1"/>
    <x v="82"/>
    <x v="38"/>
    <x v="203"/>
    <x v="500"/>
    <x v="111"/>
    <x v="113"/>
    <x v="14"/>
  </r>
  <r>
    <x v="75"/>
    <x v="4"/>
    <x v="2"/>
    <x v="24"/>
    <x v="1"/>
    <x v="4"/>
    <x v="197"/>
    <x v="222"/>
    <x v="630"/>
    <x v="620"/>
    <x v="41"/>
    <x v="13"/>
    <x v="135"/>
    <x v="73"/>
    <x v="135"/>
    <x v="371"/>
    <x v="597"/>
    <x v="760"/>
    <x v="35"/>
  </r>
  <r>
    <x v="75"/>
    <x v="6"/>
    <x v="2"/>
    <x v="24"/>
    <x v="1"/>
    <x v="4"/>
    <x v="567"/>
    <x v="354"/>
    <x v="530"/>
    <x v="1201"/>
    <x v="34"/>
    <x v="27"/>
    <x v="481"/>
    <x v="74"/>
    <x v="554"/>
    <x v="105"/>
    <x v="599"/>
    <x v="353"/>
    <x v="25"/>
  </r>
  <r>
    <x v="75"/>
    <x v="3"/>
    <x v="2"/>
    <x v="24"/>
    <x v="1"/>
    <x v="4"/>
    <x v="441"/>
    <x v="200"/>
    <x v="48"/>
    <x v="82"/>
    <x v="15"/>
    <x v="12"/>
    <x v="337"/>
    <x v="73"/>
    <x v="627"/>
    <x v="757"/>
    <x v="568"/>
    <x v="470"/>
    <x v="14"/>
  </r>
  <r>
    <x v="75"/>
    <x v="8"/>
    <x v="2"/>
    <x v="24"/>
    <x v="1"/>
    <x v="5"/>
    <x v="328"/>
    <x v="237"/>
    <x v="146"/>
    <x v="1020"/>
    <x v="15"/>
    <x v="17"/>
    <x v="192"/>
    <x v="81"/>
    <x v="365"/>
    <x v="205"/>
    <x v="90"/>
    <x v="145"/>
    <x v="35"/>
  </r>
  <r>
    <x v="75"/>
    <x v="4"/>
    <x v="2"/>
    <x v="24"/>
    <x v="1"/>
    <x v="5"/>
    <x v="520"/>
    <x v="359"/>
    <x v="765"/>
    <x v="1093"/>
    <x v="31"/>
    <x v="29"/>
    <x v="358"/>
    <x v="80"/>
    <x v="445"/>
    <x v="159"/>
    <x v="556"/>
    <x v="279"/>
    <x v="33"/>
  </r>
  <r>
    <x v="75"/>
    <x v="6"/>
    <x v="2"/>
    <x v="24"/>
    <x v="1"/>
    <x v="5"/>
    <x v="747"/>
    <x v="509"/>
    <x v="978"/>
    <x v="1134"/>
    <x v="20"/>
    <x v="54"/>
    <x v="596"/>
    <x v="79"/>
    <x v="847"/>
    <x v="145"/>
    <x v="588"/>
    <x v="321"/>
    <x v="25"/>
  </r>
  <r>
    <x v="75"/>
    <x v="3"/>
    <x v="2"/>
    <x v="24"/>
    <x v="1"/>
    <x v="5"/>
    <x v="597"/>
    <x v="323"/>
    <x v="1088"/>
    <x v="1276"/>
    <x v="20"/>
    <x v="25"/>
    <x v="450"/>
    <x v="79"/>
    <x v="687"/>
    <x v="43"/>
    <x v="576"/>
    <x v="388"/>
    <x v="25"/>
  </r>
  <r>
    <x v="75"/>
    <x v="8"/>
    <x v="2"/>
    <x v="24"/>
    <x v="1"/>
    <x v="6"/>
    <x v="504"/>
    <x v="399"/>
    <x v="185"/>
    <x v="959"/>
    <x v="26"/>
    <x v="42"/>
    <x v="296"/>
    <x v="43"/>
    <x v="420"/>
    <x v="226"/>
    <x v="81"/>
    <x v="138"/>
    <x v="36"/>
  </r>
  <r>
    <x v="75"/>
    <x v="4"/>
    <x v="2"/>
    <x v="24"/>
    <x v="1"/>
    <x v="6"/>
    <x v="676"/>
    <x v="514"/>
    <x v="1175"/>
    <x v="1023"/>
    <x v="25"/>
    <x v="55"/>
    <x v="439"/>
    <x v="89"/>
    <x v="619"/>
    <x v="202"/>
    <x v="597"/>
    <x v="237"/>
    <x v="35"/>
  </r>
  <r>
    <x v="75"/>
    <x v="6"/>
    <x v="2"/>
    <x v="24"/>
    <x v="1"/>
    <x v="6"/>
    <x v="874"/>
    <x v="701"/>
    <x v="257"/>
    <x v="985"/>
    <x v="25"/>
    <x v="103"/>
    <x v="707"/>
    <x v="79"/>
    <x v="934"/>
    <x v="212"/>
    <x v="580"/>
    <x v="974"/>
    <x v="33"/>
  </r>
  <r>
    <x v="75"/>
    <x v="3"/>
    <x v="2"/>
    <x v="24"/>
    <x v="1"/>
    <x v="6"/>
    <x v="639"/>
    <x v="460"/>
    <x v="1034"/>
    <x v="1065"/>
    <x v="27"/>
    <x v="45"/>
    <x v="485"/>
    <x v="79"/>
    <x v="634"/>
    <x v="179"/>
    <x v="586"/>
    <x v="266"/>
    <x v="33"/>
  </r>
  <r>
    <x v="77"/>
    <x v="2"/>
    <x v="2"/>
    <x v="24"/>
    <x v="0"/>
    <x v="9"/>
    <x v="633"/>
    <x v="644"/>
    <x v="296"/>
    <x v="613"/>
    <x v="39"/>
    <x v="48"/>
    <x v="356"/>
    <x v="96"/>
    <x v="391"/>
    <x v="377"/>
    <x v="913"/>
    <x v="236"/>
    <x v="36"/>
  </r>
  <r>
    <x v="77"/>
    <x v="2"/>
    <x v="2"/>
    <x v="24"/>
    <x v="0"/>
    <x v="10"/>
    <x v="828"/>
    <x v="889"/>
    <x v="835"/>
    <x v="445"/>
    <x v="46"/>
    <x v="90"/>
    <x v="548"/>
    <x v="94"/>
    <x v="532"/>
    <x v="468"/>
    <x v="968"/>
    <x v="977"/>
    <x v="36"/>
  </r>
  <r>
    <x v="77"/>
    <x v="2"/>
    <x v="2"/>
    <x v="24"/>
    <x v="0"/>
    <x v="11"/>
    <x v="757"/>
    <x v="795"/>
    <x v="654"/>
    <x v="525"/>
    <x v="33"/>
    <x v="81"/>
    <x v="471"/>
    <x v="95"/>
    <x v="556"/>
    <x v="421"/>
    <x v="897"/>
    <x v="937"/>
    <x v="36"/>
  </r>
  <r>
    <x v="77"/>
    <x v="2"/>
    <x v="2"/>
    <x v="24"/>
    <x v="1"/>
    <x v="0"/>
    <x v="758"/>
    <x v="717"/>
    <x v="342"/>
    <x v="750"/>
    <x v="32"/>
    <x v="68"/>
    <x v="495"/>
    <x v="93"/>
    <x v="582"/>
    <x v="321"/>
    <x v="860"/>
    <x v="241"/>
    <x v="35"/>
  </r>
  <r>
    <x v="77"/>
    <x v="2"/>
    <x v="2"/>
    <x v="24"/>
    <x v="1"/>
    <x v="1"/>
    <x v="421"/>
    <x v="351"/>
    <x v="938"/>
    <x v="887"/>
    <x v="25"/>
    <x v="18"/>
    <x v="188"/>
    <x v="100"/>
    <x v="267"/>
    <x v="266"/>
    <x v="835"/>
    <x v="297"/>
    <x v="35"/>
  </r>
  <r>
    <x v="78"/>
    <x v="2"/>
    <x v="2"/>
    <x v="24"/>
    <x v="0"/>
    <x v="9"/>
    <x v="1211"/>
    <x v="1184"/>
    <x v="1396"/>
    <x v="584"/>
    <x v="39"/>
    <x v="426"/>
    <x v="1164"/>
    <x v="69"/>
    <x v="1261"/>
    <x v="394"/>
    <x v="266"/>
    <x v="554"/>
    <x v="37"/>
  </r>
  <r>
    <x v="78"/>
    <x v="2"/>
    <x v="2"/>
    <x v="24"/>
    <x v="0"/>
    <x v="10"/>
    <x v="1300"/>
    <x v="1333"/>
    <x v="731"/>
    <x v="479"/>
    <x v="49"/>
    <x v="506"/>
    <x v="1216"/>
    <x v="68"/>
    <x v="1332"/>
    <x v="449"/>
    <x v="386"/>
    <x v="569"/>
    <x v="37"/>
  </r>
  <r>
    <x v="81"/>
    <x v="2"/>
    <x v="2"/>
    <x v="24"/>
    <x v="0"/>
    <x v="9"/>
    <x v="1078"/>
    <x v="786"/>
    <x v="1385"/>
    <x v="1157"/>
    <x v="29"/>
    <x v="193"/>
    <x v="593"/>
    <x v="137"/>
    <x v="731"/>
    <x v="123"/>
    <x v="293"/>
    <x v="950"/>
    <x v="15"/>
  </r>
  <r>
    <x v="81"/>
    <x v="2"/>
    <x v="2"/>
    <x v="24"/>
    <x v="0"/>
    <x v="10"/>
    <x v="595"/>
    <x v="525"/>
    <x v="1314"/>
    <x v="840"/>
    <x v="25"/>
    <x v="88"/>
    <x v="394"/>
    <x v="86"/>
    <x v="545"/>
    <x v="280"/>
    <x v="287"/>
    <x v="695"/>
    <x v="39"/>
  </r>
  <r>
    <x v="81"/>
    <x v="2"/>
    <x v="2"/>
    <x v="24"/>
    <x v="0"/>
    <x v="11"/>
    <x v="533"/>
    <x v="518"/>
    <x v="1335"/>
    <x v="703"/>
    <x v="33"/>
    <x v="83"/>
    <x v="348"/>
    <x v="84"/>
    <x v="413"/>
    <x v="341"/>
    <x v="299"/>
    <x v="626"/>
    <x v="40"/>
  </r>
  <r>
    <x v="81"/>
    <x v="2"/>
    <x v="2"/>
    <x v="24"/>
    <x v="1"/>
    <x v="0"/>
    <x v="799"/>
    <x v="741"/>
    <x v="374"/>
    <x v="748"/>
    <x v="39"/>
    <x v="176"/>
    <x v="555"/>
    <x v="90"/>
    <x v="590"/>
    <x v="322"/>
    <x v="273"/>
    <x v="628"/>
    <x v="15"/>
  </r>
  <r>
    <x v="81"/>
    <x v="2"/>
    <x v="2"/>
    <x v="24"/>
    <x v="1"/>
    <x v="1"/>
    <x v="793"/>
    <x v="675"/>
    <x v="263"/>
    <x v="919"/>
    <x v="39"/>
    <x v="156"/>
    <x v="537"/>
    <x v="92"/>
    <x v="565"/>
    <x v="249"/>
    <x v="205"/>
    <x v="673"/>
    <x v="40"/>
  </r>
  <r>
    <x v="81"/>
    <x v="2"/>
    <x v="2"/>
    <x v="24"/>
    <x v="1"/>
    <x v="2"/>
    <x v="641"/>
    <x v="621"/>
    <x v="272"/>
    <x v="689"/>
    <x v="27"/>
    <x v="126"/>
    <x v="390"/>
    <x v="92"/>
    <x v="522"/>
    <x v="346"/>
    <x v="257"/>
    <x v="581"/>
    <x v="16"/>
  </r>
  <r>
    <x v="82"/>
    <x v="2"/>
    <x v="2"/>
    <x v="24"/>
    <x v="0"/>
    <x v="7"/>
    <x v="1418"/>
    <x v="1165"/>
    <x v="1443"/>
    <x v="29"/>
    <x v="0"/>
    <x v="555"/>
    <x v="1272"/>
    <x v="7"/>
    <x v="1400"/>
    <x v="763"/>
    <x v="1192"/>
    <x v="983"/>
    <x v="41"/>
  </r>
  <r>
    <x v="82"/>
    <x v="4"/>
    <x v="2"/>
    <x v="24"/>
    <x v="0"/>
    <x v="7"/>
    <x v="1418"/>
    <x v="321"/>
    <x v="1443"/>
    <x v="38"/>
    <x v="0"/>
    <x v="555"/>
    <x v="1272"/>
    <x v="7"/>
    <x v="1400"/>
    <x v="763"/>
    <x v="1192"/>
    <x v="983"/>
    <x v="41"/>
  </r>
  <r>
    <x v="82"/>
    <x v="6"/>
    <x v="2"/>
    <x v="24"/>
    <x v="0"/>
    <x v="7"/>
    <x v="1418"/>
    <x v="38"/>
    <x v="1443"/>
    <x v="43"/>
    <x v="0"/>
    <x v="555"/>
    <x v="1272"/>
    <x v="7"/>
    <x v="1400"/>
    <x v="763"/>
    <x v="1192"/>
    <x v="983"/>
    <x v="41"/>
  </r>
  <r>
    <x v="82"/>
    <x v="2"/>
    <x v="2"/>
    <x v="24"/>
    <x v="0"/>
    <x v="8"/>
    <x v="1418"/>
    <x v="1151"/>
    <x v="1443"/>
    <x v="28"/>
    <x v="0"/>
    <x v="555"/>
    <x v="1272"/>
    <x v="7"/>
    <x v="1400"/>
    <x v="763"/>
    <x v="1192"/>
    <x v="983"/>
    <x v="41"/>
  </r>
  <r>
    <x v="82"/>
    <x v="4"/>
    <x v="2"/>
    <x v="24"/>
    <x v="0"/>
    <x v="8"/>
    <x v="1418"/>
    <x v="244"/>
    <x v="1443"/>
    <x v="35"/>
    <x v="0"/>
    <x v="555"/>
    <x v="1272"/>
    <x v="7"/>
    <x v="1400"/>
    <x v="763"/>
    <x v="1192"/>
    <x v="983"/>
    <x v="41"/>
  </r>
  <r>
    <x v="82"/>
    <x v="6"/>
    <x v="2"/>
    <x v="24"/>
    <x v="0"/>
    <x v="8"/>
    <x v="1418"/>
    <x v="0"/>
    <x v="1443"/>
    <x v="47"/>
    <x v="0"/>
    <x v="555"/>
    <x v="1272"/>
    <x v="7"/>
    <x v="1400"/>
    <x v="763"/>
    <x v="1192"/>
    <x v="983"/>
    <x v="41"/>
  </r>
  <r>
    <x v="82"/>
    <x v="2"/>
    <x v="2"/>
    <x v="24"/>
    <x v="0"/>
    <x v="9"/>
    <x v="1418"/>
    <x v="1083"/>
    <x v="1443"/>
    <x v="36"/>
    <x v="0"/>
    <x v="555"/>
    <x v="1272"/>
    <x v="7"/>
    <x v="1400"/>
    <x v="763"/>
    <x v="1192"/>
    <x v="983"/>
    <x v="41"/>
  </r>
  <r>
    <x v="82"/>
    <x v="4"/>
    <x v="2"/>
    <x v="24"/>
    <x v="0"/>
    <x v="9"/>
    <x v="1418"/>
    <x v="135"/>
    <x v="1443"/>
    <x v="32"/>
    <x v="0"/>
    <x v="555"/>
    <x v="1272"/>
    <x v="7"/>
    <x v="1400"/>
    <x v="763"/>
    <x v="1192"/>
    <x v="983"/>
    <x v="41"/>
  </r>
  <r>
    <x v="82"/>
    <x v="6"/>
    <x v="2"/>
    <x v="24"/>
    <x v="0"/>
    <x v="9"/>
    <x v="1418"/>
    <x v="0"/>
    <x v="1443"/>
    <x v="47"/>
    <x v="0"/>
    <x v="555"/>
    <x v="1272"/>
    <x v="7"/>
    <x v="1400"/>
    <x v="763"/>
    <x v="1192"/>
    <x v="983"/>
    <x v="41"/>
  </r>
  <r>
    <x v="82"/>
    <x v="2"/>
    <x v="2"/>
    <x v="24"/>
    <x v="0"/>
    <x v="10"/>
    <x v="1418"/>
    <x v="1189"/>
    <x v="1443"/>
    <x v="25"/>
    <x v="0"/>
    <x v="555"/>
    <x v="1272"/>
    <x v="7"/>
    <x v="1400"/>
    <x v="763"/>
    <x v="1192"/>
    <x v="983"/>
    <x v="41"/>
  </r>
  <r>
    <x v="82"/>
    <x v="4"/>
    <x v="2"/>
    <x v="24"/>
    <x v="0"/>
    <x v="10"/>
    <x v="1418"/>
    <x v="137"/>
    <x v="1443"/>
    <x v="23"/>
    <x v="0"/>
    <x v="555"/>
    <x v="1272"/>
    <x v="7"/>
    <x v="1400"/>
    <x v="763"/>
    <x v="1192"/>
    <x v="983"/>
    <x v="41"/>
  </r>
  <r>
    <x v="82"/>
    <x v="6"/>
    <x v="2"/>
    <x v="24"/>
    <x v="0"/>
    <x v="10"/>
    <x v="1418"/>
    <x v="0"/>
    <x v="1443"/>
    <x v="47"/>
    <x v="0"/>
    <x v="555"/>
    <x v="1272"/>
    <x v="7"/>
    <x v="1400"/>
    <x v="763"/>
    <x v="1192"/>
    <x v="983"/>
    <x v="41"/>
  </r>
  <r>
    <x v="82"/>
    <x v="2"/>
    <x v="2"/>
    <x v="24"/>
    <x v="0"/>
    <x v="11"/>
    <x v="1363"/>
    <x v="1353"/>
    <x v="621"/>
    <x v="844"/>
    <x v="42"/>
    <x v="505"/>
    <x v="1226"/>
    <x v="80"/>
    <x v="1348"/>
    <x v="278"/>
    <x v="469"/>
    <x v="813"/>
    <x v="36"/>
  </r>
  <r>
    <x v="82"/>
    <x v="4"/>
    <x v="2"/>
    <x v="24"/>
    <x v="0"/>
    <x v="11"/>
    <x v="379"/>
    <x v="407"/>
    <x v="1154"/>
    <x v="570"/>
    <x v="50"/>
    <x v="44"/>
    <x v="284"/>
    <x v="72"/>
    <x v="266"/>
    <x v="400"/>
    <x v="414"/>
    <x v="627"/>
    <x v="37"/>
  </r>
  <r>
    <x v="82"/>
    <x v="6"/>
    <x v="2"/>
    <x v="24"/>
    <x v="0"/>
    <x v="11"/>
    <x v="228"/>
    <x v="80"/>
    <x v="27"/>
    <x v="85"/>
    <x v="34"/>
    <x v="5"/>
    <x v="223"/>
    <x v="64"/>
    <x v="262"/>
    <x v="753"/>
    <x v="462"/>
    <x v="383"/>
    <x v="14"/>
  </r>
  <r>
    <x v="82"/>
    <x v="3"/>
    <x v="2"/>
    <x v="24"/>
    <x v="0"/>
    <x v="11"/>
    <x v="324"/>
    <x v="98"/>
    <x v="47"/>
    <x v="173"/>
    <x v="32"/>
    <x v="7"/>
    <x v="310"/>
    <x v="64"/>
    <x v="388"/>
    <x v="664"/>
    <x v="358"/>
    <x v="477"/>
    <x v="14"/>
  </r>
  <r>
    <x v="82"/>
    <x v="2"/>
    <x v="2"/>
    <x v="24"/>
    <x v="1"/>
    <x v="0"/>
    <x v="1302"/>
    <x v="1212"/>
    <x v="1278"/>
    <x v="980"/>
    <x v="44"/>
    <x v="413"/>
    <x v="1211"/>
    <x v="72"/>
    <x v="1320"/>
    <x v="216"/>
    <x v="394"/>
    <x v="862"/>
    <x v="33"/>
  </r>
  <r>
    <x v="82"/>
    <x v="4"/>
    <x v="2"/>
    <x v="24"/>
    <x v="1"/>
    <x v="0"/>
    <x v="476"/>
    <x v="401"/>
    <x v="1035"/>
    <x v="904"/>
    <x v="50"/>
    <x v="44"/>
    <x v="429"/>
    <x v="69"/>
    <x v="398"/>
    <x v="256"/>
    <x v="404"/>
    <x v="806"/>
    <x v="33"/>
  </r>
  <r>
    <x v="82"/>
    <x v="6"/>
    <x v="2"/>
    <x v="24"/>
    <x v="1"/>
    <x v="0"/>
    <x v="523"/>
    <x v="303"/>
    <x v="481"/>
    <x v="1197"/>
    <x v="46"/>
    <x v="23"/>
    <x v="597"/>
    <x v="62"/>
    <x v="576"/>
    <x v="106"/>
    <x v="567"/>
    <x v="341"/>
    <x v="14"/>
  </r>
  <r>
    <x v="82"/>
    <x v="3"/>
    <x v="2"/>
    <x v="24"/>
    <x v="1"/>
    <x v="0"/>
    <x v="463"/>
    <x v="205"/>
    <x v="23"/>
    <x v="91"/>
    <x v="42"/>
    <x v="16"/>
    <x v="494"/>
    <x v="63"/>
    <x v="509"/>
    <x v="737"/>
    <x v="373"/>
    <x v="367"/>
    <x v="14"/>
  </r>
  <r>
    <x v="82"/>
    <x v="2"/>
    <x v="2"/>
    <x v="24"/>
    <x v="1"/>
    <x v="1"/>
    <x v="1333"/>
    <x v="1241"/>
    <x v="1282"/>
    <x v="1039"/>
    <x v="43"/>
    <x v="432"/>
    <x v="1214"/>
    <x v="75"/>
    <x v="1338"/>
    <x v="192"/>
    <x v="361"/>
    <x v="887"/>
    <x v="35"/>
  </r>
  <r>
    <x v="82"/>
    <x v="4"/>
    <x v="2"/>
    <x v="24"/>
    <x v="1"/>
    <x v="1"/>
    <x v="863"/>
    <x v="632"/>
    <x v="1322"/>
    <x v="1078"/>
    <x v="39"/>
    <x v="92"/>
    <x v="677"/>
    <x v="82"/>
    <x v="724"/>
    <x v="173"/>
    <x v="510"/>
    <x v="237"/>
    <x v="33"/>
  </r>
  <r>
    <x v="82"/>
    <x v="6"/>
    <x v="2"/>
    <x v="24"/>
    <x v="1"/>
    <x v="1"/>
    <x v="493"/>
    <x v="309"/>
    <x v="592"/>
    <x v="1133"/>
    <x v="75"/>
    <x v="25"/>
    <x v="575"/>
    <x v="62"/>
    <x v="415"/>
    <x v="147"/>
    <x v="527"/>
    <x v="293"/>
    <x v="14"/>
  </r>
  <r>
    <x v="82"/>
    <x v="3"/>
    <x v="2"/>
    <x v="24"/>
    <x v="1"/>
    <x v="1"/>
    <x v="439"/>
    <x v="264"/>
    <x v="482"/>
    <x v="1151"/>
    <x v="73"/>
    <x v="24"/>
    <x v="351"/>
    <x v="71"/>
    <x v="250"/>
    <x v="134"/>
    <x v="359"/>
    <x v="226"/>
    <x v="25"/>
  </r>
  <r>
    <x v="82"/>
    <x v="2"/>
    <x v="2"/>
    <x v="24"/>
    <x v="1"/>
    <x v="2"/>
    <x v="1299"/>
    <x v="1235"/>
    <x v="1391"/>
    <x v="911"/>
    <x v="45"/>
    <x v="428"/>
    <x v="1210"/>
    <x v="72"/>
    <x v="1313"/>
    <x v="253"/>
    <x v="357"/>
    <x v="787"/>
    <x v="35"/>
  </r>
  <r>
    <x v="82"/>
    <x v="4"/>
    <x v="2"/>
    <x v="24"/>
    <x v="1"/>
    <x v="2"/>
    <x v="879"/>
    <x v="702"/>
    <x v="251"/>
    <x v="986"/>
    <x v="48"/>
    <x v="130"/>
    <x v="843"/>
    <x v="68"/>
    <x v="856"/>
    <x v="210"/>
    <x v="389"/>
    <x v="870"/>
    <x v="33"/>
  </r>
  <r>
    <x v="82"/>
    <x v="6"/>
    <x v="2"/>
    <x v="24"/>
    <x v="1"/>
    <x v="2"/>
    <x v="659"/>
    <x v="517"/>
    <x v="1229"/>
    <x v="979"/>
    <x v="48"/>
    <x v="74"/>
    <x v="789"/>
    <x v="60"/>
    <x v="802"/>
    <x v="216"/>
    <x v="364"/>
    <x v="846"/>
    <x v="25"/>
  </r>
  <r>
    <x v="82"/>
    <x v="3"/>
    <x v="2"/>
    <x v="24"/>
    <x v="1"/>
    <x v="2"/>
    <x v="681"/>
    <x v="404"/>
    <x v="484"/>
    <x v="1246"/>
    <x v="51"/>
    <x v="46"/>
    <x v="745"/>
    <x v="63"/>
    <x v="730"/>
    <x v="76"/>
    <x v="372"/>
    <x v="310"/>
    <x v="14"/>
  </r>
  <r>
    <x v="82"/>
    <x v="2"/>
    <x v="2"/>
    <x v="24"/>
    <x v="1"/>
    <x v="3"/>
    <x v="1257"/>
    <x v="1206"/>
    <x v="1388"/>
    <x v="785"/>
    <x v="46"/>
    <x v="416"/>
    <x v="1199"/>
    <x v="69"/>
    <x v="1298"/>
    <x v="301"/>
    <x v="348"/>
    <x v="710"/>
    <x v="35"/>
  </r>
  <r>
    <x v="82"/>
    <x v="4"/>
    <x v="2"/>
    <x v="24"/>
    <x v="1"/>
    <x v="3"/>
    <x v="594"/>
    <x v="482"/>
    <x v="1178"/>
    <x v="941"/>
    <x v="77"/>
    <x v="67"/>
    <x v="637"/>
    <x v="65"/>
    <x v="459"/>
    <x v="236"/>
    <x v="347"/>
    <x v="805"/>
    <x v="33"/>
  </r>
  <r>
    <x v="82"/>
    <x v="6"/>
    <x v="2"/>
    <x v="24"/>
    <x v="1"/>
    <x v="3"/>
    <x v="585"/>
    <x v="365"/>
    <x v="532"/>
    <x v="1210"/>
    <x v="82"/>
    <x v="35"/>
    <x v="684"/>
    <x v="63"/>
    <x v="482"/>
    <x v="104"/>
    <x v="437"/>
    <x v="308"/>
    <x v="14"/>
  </r>
  <r>
    <x v="82"/>
    <x v="3"/>
    <x v="2"/>
    <x v="24"/>
    <x v="1"/>
    <x v="3"/>
    <x v="604"/>
    <x v="406"/>
    <x v="772"/>
    <x v="1144"/>
    <x v="87"/>
    <x v="43"/>
    <x v="700"/>
    <x v="62"/>
    <x v="484"/>
    <x v="138"/>
    <x v="427"/>
    <x v="247"/>
    <x v="14"/>
  </r>
  <r>
    <x v="86"/>
    <x v="2"/>
    <x v="2"/>
    <x v="24"/>
    <x v="1"/>
    <x v="4"/>
    <x v="449"/>
    <x v="596"/>
    <x v="301"/>
    <x v="241"/>
    <x v="35"/>
    <x v="99"/>
    <x v="573"/>
    <x v="60"/>
    <x v="653"/>
    <x v="598"/>
    <x v="376"/>
    <x v="434"/>
    <x v="36"/>
  </r>
  <r>
    <x v="86"/>
    <x v="2"/>
    <x v="2"/>
    <x v="24"/>
    <x v="1"/>
    <x v="5"/>
    <x v="691"/>
    <x v="912"/>
    <x v="878"/>
    <x v="177"/>
    <x v="37"/>
    <x v="196"/>
    <x v="818"/>
    <x v="60"/>
    <x v="928"/>
    <x v="654"/>
    <x v="553"/>
    <x v="451"/>
    <x v="36"/>
  </r>
  <r>
    <x v="86"/>
    <x v="2"/>
    <x v="2"/>
    <x v="24"/>
    <x v="1"/>
    <x v="6"/>
    <x v="702"/>
    <x v="919"/>
    <x v="882"/>
    <x v="184"/>
    <x v="44"/>
    <x v="184"/>
    <x v="673"/>
    <x v="69"/>
    <x v="681"/>
    <x v="648"/>
    <x v="636"/>
    <x v="522"/>
    <x v="38"/>
  </r>
  <r>
    <x v="87"/>
    <x v="8"/>
    <x v="2"/>
    <x v="24"/>
    <x v="0"/>
    <x v="10"/>
    <x v="593"/>
    <x v="658"/>
    <x v="117"/>
    <x v="511"/>
    <x v="41"/>
    <x v="125"/>
    <x v="511"/>
    <x v="74"/>
    <x v="526"/>
    <x v="429"/>
    <x v="66"/>
    <x v="85"/>
    <x v="39"/>
  </r>
  <r>
    <x v="89"/>
    <x v="8"/>
    <x v="2"/>
    <x v="24"/>
    <x v="0"/>
    <x v="8"/>
    <x v="193"/>
    <x v="640"/>
    <x v="126"/>
    <x v="878"/>
    <x v="46"/>
    <x v="27"/>
    <x v="266"/>
    <x v="27"/>
    <x v="268"/>
    <x v="243"/>
    <x v="153"/>
    <x v="69"/>
    <x v="35"/>
  </r>
  <r>
    <x v="89"/>
    <x v="2"/>
    <x v="2"/>
    <x v="24"/>
    <x v="0"/>
    <x v="8"/>
    <x v="800"/>
    <x v="1170"/>
    <x v="452"/>
    <x v="1113"/>
    <x v="66"/>
    <x v="230"/>
    <x v="883"/>
    <x v="62"/>
    <x v="797"/>
    <x v="128"/>
    <x v="997"/>
    <x v="523"/>
    <x v="36"/>
  </r>
  <r>
    <x v="89"/>
    <x v="4"/>
    <x v="2"/>
    <x v="24"/>
    <x v="0"/>
    <x v="8"/>
    <x v="297"/>
    <x v="897"/>
    <x v="893"/>
    <x v="663"/>
    <x v="31"/>
    <x v="35"/>
    <x v="364"/>
    <x v="59"/>
    <x v="452"/>
    <x v="338"/>
    <x v="223"/>
    <x v="562"/>
    <x v="33"/>
  </r>
  <r>
    <x v="89"/>
    <x v="6"/>
    <x v="2"/>
    <x v="24"/>
    <x v="0"/>
    <x v="8"/>
    <x v="395"/>
    <x v="508"/>
    <x v="1408"/>
    <x v="302"/>
    <x v="55"/>
    <x v="18"/>
    <x v="537"/>
    <x v="58"/>
    <x v="458"/>
    <x v="553"/>
    <x v="1089"/>
    <x v="269"/>
    <x v="14"/>
  </r>
  <r>
    <x v="89"/>
    <x v="3"/>
    <x v="2"/>
    <x v="24"/>
    <x v="0"/>
    <x v="8"/>
    <x v="144"/>
    <x v="317"/>
    <x v="1055"/>
    <x v="68"/>
    <x v="60"/>
    <x v="10"/>
    <x v="291"/>
    <x v="53"/>
    <x v="239"/>
    <x v="750"/>
    <x v="1020"/>
    <x v="697"/>
    <x v="14"/>
  </r>
  <r>
    <x v="89"/>
    <x v="9"/>
    <x v="2"/>
    <x v="24"/>
    <x v="0"/>
    <x v="8"/>
    <x v="415"/>
    <x v="893"/>
    <x v="96"/>
    <x v="1008"/>
    <x v="25"/>
    <x v="25"/>
    <x v="298"/>
    <x v="15"/>
    <x v="427"/>
    <x v="182"/>
    <x v="25"/>
    <x v="39"/>
    <x v="33"/>
  </r>
  <r>
    <x v="89"/>
    <x v="1"/>
    <x v="2"/>
    <x v="24"/>
    <x v="0"/>
    <x v="8"/>
    <x v="57"/>
    <x v="228"/>
    <x v="91"/>
    <x v="1000"/>
    <x v="37"/>
    <x v="2"/>
    <x v="48"/>
    <x v="12"/>
    <x v="52"/>
    <x v="203"/>
    <x v="21"/>
    <x v="37"/>
    <x v="25"/>
  </r>
  <r>
    <x v="89"/>
    <x v="7"/>
    <x v="2"/>
    <x v="24"/>
    <x v="0"/>
    <x v="8"/>
    <x v="41"/>
    <x v="0"/>
    <x v="69"/>
    <x v="47"/>
    <x v="47"/>
    <x v="0"/>
    <x v="17"/>
    <x v="17"/>
    <x v="15"/>
    <x v="11"/>
    <x v="10"/>
    <x v="10"/>
    <x v="13"/>
  </r>
  <r>
    <x v="89"/>
    <x v="8"/>
    <x v="2"/>
    <x v="24"/>
    <x v="0"/>
    <x v="9"/>
    <x v="174"/>
    <x v="516"/>
    <x v="108"/>
    <x v="1012"/>
    <x v="49"/>
    <x v="26"/>
    <x v="285"/>
    <x v="25"/>
    <x v="271"/>
    <x v="168"/>
    <x v="139"/>
    <x v="67"/>
    <x v="33"/>
  </r>
  <r>
    <x v="89"/>
    <x v="2"/>
    <x v="2"/>
    <x v="24"/>
    <x v="0"/>
    <x v="9"/>
    <x v="976"/>
    <x v="1154"/>
    <x v="1403"/>
    <x v="141"/>
    <x v="68"/>
    <x v="234"/>
    <x v="1018"/>
    <x v="64"/>
    <x v="961"/>
    <x v="684"/>
    <x v="952"/>
    <x v="708"/>
    <x v="33"/>
  </r>
  <r>
    <x v="89"/>
    <x v="4"/>
    <x v="2"/>
    <x v="24"/>
    <x v="0"/>
    <x v="9"/>
    <x v="383"/>
    <x v="660"/>
    <x v="373"/>
    <x v="66"/>
    <x v="49"/>
    <x v="48"/>
    <x v="532"/>
    <x v="58"/>
    <x v="490"/>
    <x v="752"/>
    <x v="926"/>
    <x v="585"/>
    <x v="33"/>
  </r>
  <r>
    <x v="89"/>
    <x v="6"/>
    <x v="2"/>
    <x v="24"/>
    <x v="0"/>
    <x v="9"/>
    <x v="609"/>
    <x v="763"/>
    <x v="653"/>
    <x v="279"/>
    <x v="66"/>
    <x v="48"/>
    <x v="819"/>
    <x v="57"/>
    <x v="729"/>
    <x v="569"/>
    <x v="1056"/>
    <x v="976"/>
    <x v="14"/>
  </r>
  <r>
    <x v="89"/>
    <x v="3"/>
    <x v="2"/>
    <x v="24"/>
    <x v="0"/>
    <x v="9"/>
    <x v="298"/>
    <x v="283"/>
    <x v="813"/>
    <x v="695"/>
    <x v="62"/>
    <x v="14"/>
    <x v="519"/>
    <x v="54"/>
    <x v="416"/>
    <x v="344"/>
    <x v="814"/>
    <x v="938"/>
    <x v="14"/>
  </r>
  <r>
    <x v="89"/>
    <x v="9"/>
    <x v="2"/>
    <x v="24"/>
    <x v="0"/>
    <x v="9"/>
    <x v="901"/>
    <x v="1190"/>
    <x v="76"/>
    <x v="1227"/>
    <x v="27"/>
    <x v="88"/>
    <x v="746"/>
    <x v="19"/>
    <x v="944"/>
    <x v="65"/>
    <x v="22"/>
    <x v="15"/>
    <x v="25"/>
  </r>
  <r>
    <x v="89"/>
    <x v="1"/>
    <x v="2"/>
    <x v="24"/>
    <x v="0"/>
    <x v="9"/>
    <x v="177"/>
    <x v="209"/>
    <x v="83"/>
    <x v="572"/>
    <x v="31"/>
    <x v="1"/>
    <x v="113"/>
    <x v="16"/>
    <x v="147"/>
    <x v="400"/>
    <x v="32"/>
    <x v="36"/>
    <x v="13"/>
  </r>
  <r>
    <x v="89"/>
    <x v="7"/>
    <x v="2"/>
    <x v="24"/>
    <x v="0"/>
    <x v="9"/>
    <x v="179"/>
    <x v="870"/>
    <x v="94"/>
    <x v="56"/>
    <x v="46"/>
    <x v="2"/>
    <x v="106"/>
    <x v="17"/>
    <x v="104"/>
    <x v="557"/>
    <x v="12"/>
    <x v="31"/>
    <x v="14"/>
  </r>
  <r>
    <x v="89"/>
    <x v="8"/>
    <x v="2"/>
    <x v="24"/>
    <x v="0"/>
    <x v="10"/>
    <x v="313"/>
    <x v="608"/>
    <x v="123"/>
    <x v="1223"/>
    <x v="42"/>
    <x v="28"/>
    <x v="422"/>
    <x v="26"/>
    <x v="432"/>
    <x v="72"/>
    <x v="150"/>
    <x v="111"/>
    <x v="25"/>
  </r>
  <r>
    <x v="89"/>
    <x v="2"/>
    <x v="2"/>
    <x v="24"/>
    <x v="0"/>
    <x v="10"/>
    <x v="1088"/>
    <x v="1127"/>
    <x v="1289"/>
    <x v="379"/>
    <x v="52"/>
    <x v="236"/>
    <x v="1101"/>
    <x v="64"/>
    <x v="1134"/>
    <x v="515"/>
    <x v="905"/>
    <x v="863"/>
    <x v="25"/>
  </r>
  <r>
    <x v="89"/>
    <x v="4"/>
    <x v="2"/>
    <x v="24"/>
    <x v="0"/>
    <x v="10"/>
    <x v="444"/>
    <x v="718"/>
    <x v="408"/>
    <x v="99"/>
    <x v="48"/>
    <x v="49"/>
    <x v="614"/>
    <x v="58"/>
    <x v="587"/>
    <x v="725"/>
    <x v="991"/>
    <x v="698"/>
    <x v="25"/>
  </r>
  <r>
    <x v="89"/>
    <x v="6"/>
    <x v="2"/>
    <x v="24"/>
    <x v="0"/>
    <x v="10"/>
    <x v="753"/>
    <x v="615"/>
    <x v="1410"/>
    <x v="946"/>
    <x v="54"/>
    <x v="42"/>
    <x v="985"/>
    <x v="57"/>
    <x v="991"/>
    <x v="233"/>
    <x v="934"/>
    <x v="375"/>
    <x v="14"/>
  </r>
  <r>
    <x v="89"/>
    <x v="3"/>
    <x v="2"/>
    <x v="24"/>
    <x v="0"/>
    <x v="10"/>
    <x v="839"/>
    <x v="878"/>
    <x v="709"/>
    <x v="501"/>
    <x v="54"/>
    <x v="76"/>
    <x v="997"/>
    <x v="59"/>
    <x v="1015"/>
    <x v="434"/>
    <x v="1023"/>
    <x v="288"/>
    <x v="14"/>
  </r>
  <r>
    <x v="89"/>
    <x v="9"/>
    <x v="2"/>
    <x v="24"/>
    <x v="0"/>
    <x v="10"/>
    <x v="941"/>
    <x v="1192"/>
    <x v="75"/>
    <x v="1264"/>
    <x v="25"/>
    <x v="87"/>
    <x v="781"/>
    <x v="19"/>
    <x v="1014"/>
    <x v="27"/>
    <x v="23"/>
    <x v="18"/>
    <x v="25"/>
  </r>
  <r>
    <x v="89"/>
    <x v="1"/>
    <x v="2"/>
    <x v="24"/>
    <x v="0"/>
    <x v="10"/>
    <x v="258"/>
    <x v="157"/>
    <x v="104"/>
    <x v="1076"/>
    <x v="38"/>
    <x v="1"/>
    <x v="162"/>
    <x v="17"/>
    <x v="166"/>
    <x v="174"/>
    <x v="28"/>
    <x v="12"/>
    <x v="13"/>
  </r>
  <r>
    <x v="89"/>
    <x v="7"/>
    <x v="2"/>
    <x v="24"/>
    <x v="0"/>
    <x v="10"/>
    <x v="205"/>
    <x v="0"/>
    <x v="68"/>
    <x v="47"/>
    <x v="40"/>
    <x v="0"/>
    <x v="121"/>
    <x v="18"/>
    <x v="124"/>
    <x v="11"/>
    <x v="10"/>
    <x v="10"/>
    <x v="13"/>
  </r>
  <r>
    <x v="89"/>
    <x v="8"/>
    <x v="2"/>
    <x v="24"/>
    <x v="0"/>
    <x v="11"/>
    <x v="257"/>
    <x v="500"/>
    <x v="224"/>
    <x v="1265"/>
    <x v="53"/>
    <x v="23"/>
    <x v="400"/>
    <x v="25"/>
    <x v="353"/>
    <x v="26"/>
    <x v="142"/>
    <x v="105"/>
    <x v="25"/>
  </r>
  <r>
    <x v="89"/>
    <x v="2"/>
    <x v="2"/>
    <x v="24"/>
    <x v="0"/>
    <x v="11"/>
    <x v="977"/>
    <x v="1253"/>
    <x v="544"/>
    <x v="1221"/>
    <x v="63"/>
    <x v="281"/>
    <x v="1049"/>
    <x v="62"/>
    <x v="1026"/>
    <x v="75"/>
    <x v="995"/>
    <x v="576"/>
    <x v="35"/>
  </r>
  <r>
    <x v="89"/>
    <x v="4"/>
    <x v="2"/>
    <x v="24"/>
    <x v="0"/>
    <x v="11"/>
    <x v="414"/>
    <x v="779"/>
    <x v="685"/>
    <x v="1176"/>
    <x v="56"/>
    <x v="52"/>
    <x v="527"/>
    <x v="59"/>
    <x v="451"/>
    <x v="93"/>
    <x v="1050"/>
    <x v="619"/>
    <x v="33"/>
  </r>
  <r>
    <x v="89"/>
    <x v="6"/>
    <x v="2"/>
    <x v="24"/>
    <x v="0"/>
    <x v="11"/>
    <x v="349"/>
    <x v="664"/>
    <x v="380"/>
    <x v="1228"/>
    <x v="52"/>
    <x v="31"/>
    <x v="560"/>
    <x v="55"/>
    <x v="508"/>
    <x v="64"/>
    <x v="1086"/>
    <x v="703"/>
    <x v="25"/>
  </r>
  <r>
    <x v="89"/>
    <x v="3"/>
    <x v="2"/>
    <x v="24"/>
    <x v="0"/>
    <x v="11"/>
    <x v="304"/>
    <x v="465"/>
    <x v="1334"/>
    <x v="179"/>
    <x v="54"/>
    <x v="16"/>
    <x v="556"/>
    <x v="54"/>
    <x v="486"/>
    <x v="652"/>
    <x v="1069"/>
    <x v="896"/>
    <x v="14"/>
  </r>
  <r>
    <x v="89"/>
    <x v="9"/>
    <x v="2"/>
    <x v="24"/>
    <x v="0"/>
    <x v="11"/>
    <x v="1071"/>
    <x v="1248"/>
    <x v="78"/>
    <x v="101"/>
    <x v="31"/>
    <x v="125"/>
    <x v="895"/>
    <x v="21"/>
    <x v="1056"/>
    <x v="723"/>
    <x v="17"/>
    <x v="19"/>
    <x v="25"/>
  </r>
  <r>
    <x v="89"/>
    <x v="1"/>
    <x v="2"/>
    <x v="24"/>
    <x v="0"/>
    <x v="11"/>
    <x v="33"/>
    <x v="89"/>
    <x v="106"/>
    <x v="1174"/>
    <x v="74"/>
    <x v="1"/>
    <x v="47"/>
    <x v="8"/>
    <x v="28"/>
    <x v="97"/>
    <x v="43"/>
    <x v="38"/>
    <x v="14"/>
  </r>
  <r>
    <x v="89"/>
    <x v="7"/>
    <x v="2"/>
    <x v="24"/>
    <x v="0"/>
    <x v="11"/>
    <x v="0"/>
    <x v="0"/>
    <x v="73"/>
    <x v="47"/>
    <x v="0"/>
    <x v="0"/>
    <x v="0"/>
    <x v="7"/>
    <x v="0"/>
    <x v="10"/>
    <x v="10"/>
    <x v="10"/>
    <x v="10"/>
  </r>
  <r>
    <x v="89"/>
    <x v="8"/>
    <x v="2"/>
    <x v="24"/>
    <x v="1"/>
    <x v="0"/>
    <x v="217"/>
    <x v="540"/>
    <x v="114"/>
    <x v="1112"/>
    <x v="61"/>
    <x v="28"/>
    <x v="370"/>
    <x v="24"/>
    <x v="293"/>
    <x v="129"/>
    <x v="141"/>
    <x v="77"/>
    <x v="33"/>
  </r>
  <r>
    <x v="89"/>
    <x v="2"/>
    <x v="2"/>
    <x v="24"/>
    <x v="1"/>
    <x v="0"/>
    <x v="929"/>
    <x v="1231"/>
    <x v="519"/>
    <x v="1180"/>
    <x v="55"/>
    <x v="275"/>
    <x v="1084"/>
    <x v="58"/>
    <x v="1100"/>
    <x v="87"/>
    <x v="970"/>
    <x v="546"/>
    <x v="33"/>
  </r>
  <r>
    <x v="89"/>
    <x v="4"/>
    <x v="2"/>
    <x v="24"/>
    <x v="1"/>
    <x v="0"/>
    <x v="462"/>
    <x v="869"/>
    <x v="861"/>
    <x v="1165"/>
    <x v="54"/>
    <x v="80"/>
    <x v="654"/>
    <x v="57"/>
    <x v="592"/>
    <x v="116"/>
    <x v="1000"/>
    <x v="538"/>
    <x v="33"/>
  </r>
  <r>
    <x v="89"/>
    <x v="6"/>
    <x v="2"/>
    <x v="24"/>
    <x v="1"/>
    <x v="0"/>
    <x v="399"/>
    <x v="626"/>
    <x v="343"/>
    <x v="120"/>
    <x v="52"/>
    <x v="34"/>
    <x v="639"/>
    <x v="55"/>
    <x v="593"/>
    <x v="705"/>
    <x v="1028"/>
    <x v="772"/>
    <x v="14"/>
  </r>
  <r>
    <x v="89"/>
    <x v="3"/>
    <x v="2"/>
    <x v="24"/>
    <x v="1"/>
    <x v="0"/>
    <x v="420"/>
    <x v="503"/>
    <x v="1380"/>
    <x v="366"/>
    <x v="57"/>
    <x v="22"/>
    <x v="729"/>
    <x v="54"/>
    <x v="668"/>
    <x v="525"/>
    <x v="1027"/>
    <x v="221"/>
    <x v="14"/>
  </r>
  <r>
    <x v="89"/>
    <x v="9"/>
    <x v="2"/>
    <x v="24"/>
    <x v="1"/>
    <x v="0"/>
    <x v="905"/>
    <x v="1246"/>
    <x v="79"/>
    <x v="1116"/>
    <x v="27"/>
    <x v="94"/>
    <x v="815"/>
    <x v="15"/>
    <x v="1018"/>
    <x v="124"/>
    <x v="26"/>
    <x v="13"/>
    <x v="25"/>
  </r>
  <r>
    <x v="89"/>
    <x v="1"/>
    <x v="2"/>
    <x v="24"/>
    <x v="1"/>
    <x v="0"/>
    <x v="69"/>
    <x v="258"/>
    <x v="97"/>
    <x v="1006"/>
    <x v="64"/>
    <x v="2"/>
    <x v="88"/>
    <x v="9"/>
    <x v="58"/>
    <x v="187"/>
    <x v="27"/>
    <x v="960"/>
    <x v="14"/>
  </r>
  <r>
    <x v="89"/>
    <x v="7"/>
    <x v="2"/>
    <x v="24"/>
    <x v="1"/>
    <x v="0"/>
    <x v="0"/>
    <x v="0"/>
    <x v="73"/>
    <x v="47"/>
    <x v="0"/>
    <x v="0"/>
    <x v="0"/>
    <x v="7"/>
    <x v="0"/>
    <x v="10"/>
    <x v="10"/>
    <x v="10"/>
    <x v="10"/>
  </r>
  <r>
    <x v="89"/>
    <x v="8"/>
    <x v="2"/>
    <x v="24"/>
    <x v="1"/>
    <x v="1"/>
    <x v="173"/>
    <x v="584"/>
    <x v="121"/>
    <x v="877"/>
    <x v="56"/>
    <x v="37"/>
    <x v="276"/>
    <x v="25"/>
    <x v="233"/>
    <x v="244"/>
    <x v="137"/>
    <x v="46"/>
    <x v="36"/>
  </r>
  <r>
    <x v="89"/>
    <x v="2"/>
    <x v="2"/>
    <x v="24"/>
    <x v="1"/>
    <x v="1"/>
    <x v="919"/>
    <x v="1205"/>
    <x v="475"/>
    <x v="1230"/>
    <x v="55"/>
    <x v="270"/>
    <x v="1032"/>
    <x v="60"/>
    <x v="1049"/>
    <x v="61"/>
    <x v="945"/>
    <x v="553"/>
    <x v="35"/>
  </r>
  <r>
    <x v="89"/>
    <x v="4"/>
    <x v="2"/>
    <x v="24"/>
    <x v="1"/>
    <x v="1"/>
    <x v="527"/>
    <x v="969"/>
    <x v="1022"/>
    <x v="1106"/>
    <x v="59"/>
    <x v="92"/>
    <x v="720"/>
    <x v="58"/>
    <x v="644"/>
    <x v="139"/>
    <x v="1058"/>
    <x v="566"/>
    <x v="33"/>
  </r>
  <r>
    <x v="89"/>
    <x v="6"/>
    <x v="2"/>
    <x v="24"/>
    <x v="1"/>
    <x v="1"/>
    <x v="350"/>
    <x v="504"/>
    <x v="1421"/>
    <x v="190"/>
    <x v="51"/>
    <x v="24"/>
    <x v="529"/>
    <x v="56"/>
    <x v="475"/>
    <x v="641"/>
    <x v="998"/>
    <x v="808"/>
    <x v="14"/>
  </r>
  <r>
    <x v="89"/>
    <x v="3"/>
    <x v="2"/>
    <x v="24"/>
    <x v="1"/>
    <x v="1"/>
    <x v="353"/>
    <x v="505"/>
    <x v="1420"/>
    <x v="195"/>
    <x v="58"/>
    <x v="22"/>
    <x v="647"/>
    <x v="53"/>
    <x v="562"/>
    <x v="637"/>
    <x v="1031"/>
    <x v="855"/>
    <x v="14"/>
  </r>
  <r>
    <x v="89"/>
    <x v="9"/>
    <x v="2"/>
    <x v="24"/>
    <x v="1"/>
    <x v="1"/>
    <x v="948"/>
    <x v="1207"/>
    <x v="77"/>
    <x v="1260"/>
    <x v="28"/>
    <x v="99"/>
    <x v="787"/>
    <x v="19"/>
    <x v="988"/>
    <x v="33"/>
    <x v="20"/>
    <x v="17"/>
    <x v="25"/>
  </r>
  <r>
    <x v="89"/>
    <x v="1"/>
    <x v="2"/>
    <x v="24"/>
    <x v="1"/>
    <x v="1"/>
    <x v="103"/>
    <x v="159"/>
    <x v="80"/>
    <x v="307"/>
    <x v="35"/>
    <x v="3"/>
    <x v="129"/>
    <x v="10"/>
    <x v="149"/>
    <x v="551"/>
    <x v="42"/>
    <x v="276"/>
    <x v="14"/>
  </r>
  <r>
    <x v="89"/>
    <x v="7"/>
    <x v="2"/>
    <x v="24"/>
    <x v="1"/>
    <x v="1"/>
    <x v="0"/>
    <x v="0"/>
    <x v="73"/>
    <x v="47"/>
    <x v="0"/>
    <x v="555"/>
    <x v="1272"/>
    <x v="7"/>
    <x v="1400"/>
    <x v="10"/>
    <x v="10"/>
    <x v="10"/>
    <x v="10"/>
  </r>
  <r>
    <x v="89"/>
    <x v="8"/>
    <x v="2"/>
    <x v="24"/>
    <x v="1"/>
    <x v="2"/>
    <x v="226"/>
    <x v="541"/>
    <x v="113"/>
    <x v="1163"/>
    <x v="53"/>
    <x v="29"/>
    <x v="316"/>
    <x v="26"/>
    <x v="280"/>
    <x v="118"/>
    <x v="138"/>
    <x v="76"/>
    <x v="33"/>
  </r>
  <r>
    <x v="89"/>
    <x v="2"/>
    <x v="2"/>
    <x v="24"/>
    <x v="1"/>
    <x v="2"/>
    <x v="1167"/>
    <x v="1250"/>
    <x v="517"/>
    <x v="236"/>
    <x v="48"/>
    <x v="334"/>
    <x v="1144"/>
    <x v="67"/>
    <x v="1207"/>
    <x v="601"/>
    <x v="880"/>
    <x v="745"/>
    <x v="33"/>
  </r>
  <r>
    <x v="89"/>
    <x v="4"/>
    <x v="2"/>
    <x v="24"/>
    <x v="1"/>
    <x v="2"/>
    <x v="690"/>
    <x v="904"/>
    <x v="869"/>
    <x v="191"/>
    <x v="64"/>
    <x v="105"/>
    <x v="893"/>
    <x v="58"/>
    <x v="823"/>
    <x v="640"/>
    <x v="932"/>
    <x v="737"/>
    <x v="25"/>
  </r>
  <r>
    <x v="89"/>
    <x v="6"/>
    <x v="2"/>
    <x v="24"/>
    <x v="1"/>
    <x v="2"/>
    <x v="558"/>
    <x v="582"/>
    <x v="249"/>
    <x v="591"/>
    <x v="43"/>
    <x v="27"/>
    <x v="829"/>
    <x v="56"/>
    <x v="890"/>
    <x v="389"/>
    <x v="1054"/>
    <x v="348"/>
    <x v="14"/>
  </r>
  <r>
    <x v="89"/>
    <x v="3"/>
    <x v="2"/>
    <x v="24"/>
    <x v="1"/>
    <x v="2"/>
    <x v="348"/>
    <x v="782"/>
    <x v="694"/>
    <x v="1011"/>
    <x v="60"/>
    <x v="27"/>
    <x v="691"/>
    <x v="52"/>
    <x v="598"/>
    <x v="172"/>
    <x v="185"/>
    <x v="757"/>
    <x v="14"/>
  </r>
  <r>
    <x v="89"/>
    <x v="9"/>
    <x v="2"/>
    <x v="24"/>
    <x v="1"/>
    <x v="2"/>
    <x v="930"/>
    <x v="1125"/>
    <x v="103"/>
    <x v="132"/>
    <x v="35"/>
    <x v="74"/>
    <x v="768"/>
    <x v="20"/>
    <x v="881"/>
    <x v="693"/>
    <x v="18"/>
    <x v="23"/>
    <x v="25"/>
  </r>
  <r>
    <x v="89"/>
    <x v="1"/>
    <x v="2"/>
    <x v="24"/>
    <x v="1"/>
    <x v="2"/>
    <x v="135"/>
    <x v="349"/>
    <x v="98"/>
    <x v="1231"/>
    <x v="56"/>
    <x v="5"/>
    <x v="140"/>
    <x v="12"/>
    <x v="111"/>
    <x v="59"/>
    <x v="13"/>
    <x v="41"/>
    <x v="25"/>
  </r>
  <r>
    <x v="89"/>
    <x v="7"/>
    <x v="2"/>
    <x v="24"/>
    <x v="1"/>
    <x v="2"/>
    <x v="0"/>
    <x v="0"/>
    <x v="73"/>
    <x v="47"/>
    <x v="0"/>
    <x v="0"/>
    <x v="0"/>
    <x v="7"/>
    <x v="0"/>
    <x v="10"/>
    <x v="10"/>
    <x v="10"/>
    <x v="10"/>
  </r>
  <r>
    <x v="89"/>
    <x v="8"/>
    <x v="2"/>
    <x v="24"/>
    <x v="1"/>
    <x v="3"/>
    <x v="382"/>
    <x v="742"/>
    <x v="155"/>
    <x v="1170"/>
    <x v="53"/>
    <x v="50"/>
    <x v="551"/>
    <x v="26"/>
    <x v="485"/>
    <x v="102"/>
    <x v="144"/>
    <x v="90"/>
    <x v="33"/>
  </r>
  <r>
    <x v="89"/>
    <x v="2"/>
    <x v="2"/>
    <x v="24"/>
    <x v="1"/>
    <x v="3"/>
    <x v="1114"/>
    <x v="1244"/>
    <x v="515"/>
    <x v="164"/>
    <x v="69"/>
    <x v="302"/>
    <x v="1159"/>
    <x v="62"/>
    <x v="1139"/>
    <x v="662"/>
    <x v="942"/>
    <x v="728"/>
    <x v="33"/>
  </r>
  <r>
    <x v="89"/>
    <x v="4"/>
    <x v="2"/>
    <x v="24"/>
    <x v="1"/>
    <x v="3"/>
    <x v="804"/>
    <x v="885"/>
    <x v="833"/>
    <x v="413"/>
    <x v="91"/>
    <x v="94"/>
    <x v="1029"/>
    <x v="56"/>
    <x v="863"/>
    <x v="493"/>
    <x v="948"/>
    <x v="924"/>
    <x v="14"/>
  </r>
  <r>
    <x v="89"/>
    <x v="6"/>
    <x v="2"/>
    <x v="24"/>
    <x v="1"/>
    <x v="3"/>
    <x v="536"/>
    <x v="402"/>
    <x v="944"/>
    <x v="1032"/>
    <x v="72"/>
    <x v="20"/>
    <x v="951"/>
    <x v="52"/>
    <x v="853"/>
    <x v="198"/>
    <x v="892"/>
    <x v="390"/>
    <x v="13"/>
  </r>
  <r>
    <x v="89"/>
    <x v="3"/>
    <x v="2"/>
    <x v="24"/>
    <x v="1"/>
    <x v="3"/>
    <x v="461"/>
    <x v="579"/>
    <x v="285"/>
    <x v="294"/>
    <x v="81"/>
    <x v="38"/>
    <x v="907"/>
    <x v="52"/>
    <x v="765"/>
    <x v="561"/>
    <x v="927"/>
    <x v="829"/>
    <x v="14"/>
  </r>
  <r>
    <x v="89"/>
    <x v="9"/>
    <x v="2"/>
    <x v="24"/>
    <x v="1"/>
    <x v="3"/>
    <x v="1205"/>
    <x v="1275"/>
    <x v="81"/>
    <x v="237"/>
    <x v="31"/>
    <x v="149"/>
    <x v="1052"/>
    <x v="21"/>
    <x v="1208"/>
    <x v="601"/>
    <x v="16"/>
    <x v="29"/>
    <x v="25"/>
  </r>
  <r>
    <x v="89"/>
    <x v="1"/>
    <x v="2"/>
    <x v="24"/>
    <x v="1"/>
    <x v="3"/>
    <x v="271"/>
    <x v="242"/>
    <x v="87"/>
    <x v="790"/>
    <x v="55"/>
    <x v="2"/>
    <x v="235"/>
    <x v="13"/>
    <x v="194"/>
    <x v="299"/>
    <x v="24"/>
    <x v="32"/>
    <x v="13"/>
  </r>
  <r>
    <x v="89"/>
    <x v="7"/>
    <x v="2"/>
    <x v="24"/>
    <x v="1"/>
    <x v="3"/>
    <x v="133"/>
    <x v="826"/>
    <x v="93"/>
    <x v="55"/>
    <x v="101"/>
    <x v="2"/>
    <x v="90"/>
    <x v="14"/>
    <x v="34"/>
    <x v="642"/>
    <x v="11"/>
    <x v="30"/>
    <x v="14"/>
  </r>
  <r>
    <x v="89"/>
    <x v="8"/>
    <x v="2"/>
    <x v="24"/>
    <x v="1"/>
    <x v="4"/>
    <x v="435"/>
    <x v="860"/>
    <x v="176"/>
    <x v="1105"/>
    <x v="37"/>
    <x v="66"/>
    <x v="662"/>
    <x v="25"/>
    <x v="720"/>
    <x v="141"/>
    <x v="149"/>
    <x v="87"/>
    <x v="33"/>
  </r>
  <r>
    <x v="89"/>
    <x v="2"/>
    <x v="2"/>
    <x v="24"/>
    <x v="1"/>
    <x v="4"/>
    <x v="1116"/>
    <x v="1286"/>
    <x v="605"/>
    <x v="78"/>
    <x v="43"/>
    <x v="349"/>
    <x v="1163"/>
    <x v="61"/>
    <x v="1242"/>
    <x v="736"/>
    <x v="915"/>
    <x v="606"/>
    <x v="35"/>
  </r>
  <r>
    <x v="89"/>
    <x v="4"/>
    <x v="2"/>
    <x v="24"/>
    <x v="1"/>
    <x v="4"/>
    <x v="497"/>
    <x v="809"/>
    <x v="706"/>
    <x v="1274"/>
    <x v="98"/>
    <x v="81"/>
    <x v="791"/>
    <x v="55"/>
    <x v="536"/>
    <x v="15"/>
    <x v="918"/>
    <x v="574"/>
    <x v="25"/>
  </r>
  <r>
    <x v="89"/>
    <x v="6"/>
    <x v="2"/>
    <x v="24"/>
    <x v="1"/>
    <x v="4"/>
    <x v="178"/>
    <x v="572"/>
    <x v="324"/>
    <x v="884"/>
    <x v="69"/>
    <x v="28"/>
    <x v="680"/>
    <x v="49"/>
    <x v="542"/>
    <x v="220"/>
    <x v="1041"/>
    <x v="423"/>
    <x v="14"/>
  </r>
  <r>
    <x v="89"/>
    <x v="3"/>
    <x v="2"/>
    <x v="24"/>
    <x v="1"/>
    <x v="4"/>
    <x v="281"/>
    <x v="379"/>
    <x v="1148"/>
    <x v="297"/>
    <x v="63"/>
    <x v="16"/>
    <x v="743"/>
    <x v="50"/>
    <x v="654"/>
    <x v="558"/>
    <x v="937"/>
    <x v="851"/>
    <x v="13"/>
  </r>
  <r>
    <x v="89"/>
    <x v="9"/>
    <x v="2"/>
    <x v="24"/>
    <x v="1"/>
    <x v="4"/>
    <x v="1191"/>
    <x v="1307"/>
    <x v="84"/>
    <x v="160"/>
    <x v="27"/>
    <x v="155"/>
    <x v="1076"/>
    <x v="17"/>
    <x v="1245"/>
    <x v="666"/>
    <x v="19"/>
    <x v="27"/>
    <x v="25"/>
  </r>
  <r>
    <x v="89"/>
    <x v="1"/>
    <x v="2"/>
    <x v="24"/>
    <x v="1"/>
    <x v="4"/>
    <x v="78"/>
    <x v="0"/>
    <x v="66"/>
    <x v="47"/>
    <x v="70"/>
    <x v="0"/>
    <x v="79"/>
    <x v="11"/>
    <x v="46"/>
    <x v="11"/>
    <x v="10"/>
    <x v="10"/>
    <x v="13"/>
  </r>
  <r>
    <x v="89"/>
    <x v="7"/>
    <x v="2"/>
    <x v="24"/>
    <x v="1"/>
    <x v="4"/>
    <x v="19"/>
    <x v="0"/>
    <x v="67"/>
    <x v="47"/>
    <x v="83"/>
    <x v="0"/>
    <x v="8"/>
    <x v="14"/>
    <x v="3"/>
    <x v="11"/>
    <x v="10"/>
    <x v="10"/>
    <x v="13"/>
  </r>
  <r>
    <x v="89"/>
    <x v="8"/>
    <x v="2"/>
    <x v="24"/>
    <x v="1"/>
    <x v="5"/>
    <x v="596"/>
    <x v="1033"/>
    <x v="204"/>
    <x v="1108"/>
    <x v="37"/>
    <x v="187"/>
    <x v="774"/>
    <x v="28"/>
    <x v="870"/>
    <x v="136"/>
    <x v="127"/>
    <x v="63"/>
    <x v="36"/>
  </r>
  <r>
    <x v="89"/>
    <x v="2"/>
    <x v="2"/>
    <x v="24"/>
    <x v="1"/>
    <x v="5"/>
    <x v="1200"/>
    <x v="1366"/>
    <x v="917"/>
    <x v="1259"/>
    <x v="45"/>
    <x v="404"/>
    <x v="1190"/>
    <x v="63"/>
    <x v="1281"/>
    <x v="35"/>
    <x v="947"/>
    <x v="575"/>
    <x v="35"/>
  </r>
  <r>
    <x v="89"/>
    <x v="4"/>
    <x v="2"/>
    <x v="24"/>
    <x v="1"/>
    <x v="5"/>
    <x v="495"/>
    <x v="838"/>
    <x v="842"/>
    <x v="1238"/>
    <x v="74"/>
    <x v="89"/>
    <x v="757"/>
    <x v="55"/>
    <x v="617"/>
    <x v="48"/>
    <x v="923"/>
    <x v="546"/>
    <x v="25"/>
  </r>
  <r>
    <x v="89"/>
    <x v="6"/>
    <x v="2"/>
    <x v="24"/>
    <x v="1"/>
    <x v="5"/>
    <x v="317"/>
    <x v="521"/>
    <x v="240"/>
    <x v="107"/>
    <x v="41"/>
    <x v="18"/>
    <x v="627"/>
    <x v="53"/>
    <x v="657"/>
    <x v="717"/>
    <x v="1099"/>
    <x v="872"/>
    <x v="14"/>
  </r>
  <r>
    <x v="89"/>
    <x v="3"/>
    <x v="2"/>
    <x v="24"/>
    <x v="1"/>
    <x v="5"/>
    <x v="367"/>
    <x v="642"/>
    <x v="366"/>
    <x v="1272"/>
    <x v="43"/>
    <x v="35"/>
    <x v="708"/>
    <x v="53"/>
    <x v="737"/>
    <x v="17"/>
    <x v="1037"/>
    <x v="692"/>
    <x v="14"/>
  </r>
  <r>
    <x v="89"/>
    <x v="9"/>
    <x v="2"/>
    <x v="24"/>
    <x v="1"/>
    <x v="5"/>
    <x v="1142"/>
    <x v="1277"/>
    <x v="82"/>
    <x v="146"/>
    <x v="28"/>
    <x v="154"/>
    <x v="1051"/>
    <x v="74"/>
    <x v="1226"/>
    <x v="679"/>
    <x v="14"/>
    <x v="20"/>
    <x v="25"/>
  </r>
  <r>
    <x v="89"/>
    <x v="1"/>
    <x v="2"/>
    <x v="24"/>
    <x v="1"/>
    <x v="5"/>
    <x v="10"/>
    <x v="0"/>
    <x v="65"/>
    <x v="47"/>
    <x v="49"/>
    <x v="0"/>
    <x v="6"/>
    <x v="57"/>
    <x v="5"/>
    <x v="11"/>
    <x v="10"/>
    <x v="10"/>
    <x v="13"/>
  </r>
  <r>
    <x v="89"/>
    <x v="7"/>
    <x v="2"/>
    <x v="24"/>
    <x v="1"/>
    <x v="5"/>
    <x v="0"/>
    <x v="0"/>
    <x v="73"/>
    <x v="47"/>
    <x v="0"/>
    <x v="0"/>
    <x v="0"/>
    <x v="7"/>
    <x v="0"/>
    <x v="10"/>
    <x v="10"/>
    <x v="10"/>
    <x v="10"/>
  </r>
  <r>
    <x v="89"/>
    <x v="8"/>
    <x v="2"/>
    <x v="24"/>
    <x v="1"/>
    <x v="6"/>
    <x v="646"/>
    <x v="1114"/>
    <x v="213"/>
    <x v="1009"/>
    <x v="41"/>
    <x v="282"/>
    <x v="887"/>
    <x v="25"/>
    <x v="978"/>
    <x v="178"/>
    <x v="117"/>
    <x v="44"/>
    <x v="38"/>
  </r>
  <r>
    <x v="89"/>
    <x v="2"/>
    <x v="2"/>
    <x v="24"/>
    <x v="1"/>
    <x v="6"/>
    <x v="1240"/>
    <x v="1370"/>
    <x v="916"/>
    <x v="123"/>
    <x v="35"/>
    <x v="398"/>
    <x v="1198"/>
    <x v="66"/>
    <x v="1323"/>
    <x v="701"/>
    <x v="983"/>
    <x v="722"/>
    <x v="35"/>
  </r>
  <r>
    <x v="89"/>
    <x v="4"/>
    <x v="2"/>
    <x v="24"/>
    <x v="1"/>
    <x v="6"/>
    <x v="466"/>
    <x v="833"/>
    <x v="841"/>
    <x v="1182"/>
    <x v="54"/>
    <x v="80"/>
    <x v="681"/>
    <x v="57"/>
    <x v="626"/>
    <x v="83"/>
    <x v="960"/>
    <x v="541"/>
    <x v="33"/>
  </r>
  <r>
    <x v="89"/>
    <x v="5"/>
    <x v="2"/>
    <x v="24"/>
    <x v="1"/>
    <x v="6"/>
    <x v="117"/>
    <x v="519"/>
    <x v="265"/>
    <x v="667"/>
    <x v="59"/>
    <x v="16"/>
    <x v="347"/>
    <x v="51"/>
    <x v="283"/>
    <x v="304"/>
    <x v="1128"/>
    <x v="431"/>
    <x v="25"/>
  </r>
  <r>
    <x v="89"/>
    <x v="3"/>
    <x v="2"/>
    <x v="24"/>
    <x v="1"/>
    <x v="6"/>
    <x v="245"/>
    <x v="567"/>
    <x v="309"/>
    <x v="1111"/>
    <x v="36"/>
    <x v="30"/>
    <x v="525"/>
    <x v="52"/>
    <x v="578"/>
    <x v="131"/>
    <x v="1011"/>
    <x v="528"/>
    <x v="25"/>
  </r>
  <r>
    <x v="89"/>
    <x v="9"/>
    <x v="2"/>
    <x v="24"/>
    <x v="1"/>
    <x v="6"/>
    <x v="1098"/>
    <x v="1319"/>
    <x v="88"/>
    <x v="1232"/>
    <x v="26"/>
    <x v="182"/>
    <x v="1002"/>
    <x v="73"/>
    <x v="1203"/>
    <x v="58"/>
    <x v="15"/>
    <x v="11"/>
    <x v="25"/>
  </r>
  <r>
    <x v="89"/>
    <x v="1"/>
    <x v="2"/>
    <x v="24"/>
    <x v="1"/>
    <x v="6"/>
    <x v="28"/>
    <x v="221"/>
    <x v="90"/>
    <x v="349"/>
    <x v="63"/>
    <x v="1"/>
    <x v="25"/>
    <x v="60"/>
    <x v="16"/>
    <x v="470"/>
    <x v="33"/>
    <x v="33"/>
    <x v="25"/>
  </r>
  <r>
    <x v="89"/>
    <x v="7"/>
    <x v="2"/>
    <x v="24"/>
    <x v="1"/>
    <x v="6"/>
    <x v="0"/>
    <x v="0"/>
    <x v="73"/>
    <x v="47"/>
    <x v="0"/>
    <x v="0"/>
    <x v="0"/>
    <x v="7"/>
    <x v="0"/>
    <x v="10"/>
    <x v="10"/>
    <x v="10"/>
    <x v="10"/>
  </r>
  <r>
    <x v="93"/>
    <x v="8"/>
    <x v="2"/>
    <x v="24"/>
    <x v="0"/>
    <x v="9"/>
    <x v="655"/>
    <x v="617"/>
    <x v="109"/>
    <x v="734"/>
    <x v="24"/>
    <x v="80"/>
    <x v="476"/>
    <x v="81"/>
    <x v="661"/>
    <x v="326"/>
    <x v="110"/>
    <x v="807"/>
    <x v="36"/>
  </r>
  <r>
    <x v="93"/>
    <x v="2"/>
    <x v="2"/>
    <x v="24"/>
    <x v="0"/>
    <x v="9"/>
    <x v="1269"/>
    <x v="1272"/>
    <x v="512"/>
    <x v="605"/>
    <x v="27"/>
    <x v="417"/>
    <x v="1065"/>
    <x v="101"/>
    <x v="1235"/>
    <x v="381"/>
    <x v="591"/>
    <x v="748"/>
    <x v="40"/>
  </r>
  <r>
    <x v="93"/>
    <x v="4"/>
    <x v="2"/>
    <x v="24"/>
    <x v="0"/>
    <x v="9"/>
    <x v="841"/>
    <x v="774"/>
    <x v="394"/>
    <x v="756"/>
    <x v="30"/>
    <x v="114"/>
    <x v="629"/>
    <x v="85"/>
    <x v="771"/>
    <x v="317"/>
    <x v="707"/>
    <x v="882"/>
    <x v="36"/>
  </r>
  <r>
    <x v="93"/>
    <x v="8"/>
    <x v="2"/>
    <x v="24"/>
    <x v="0"/>
    <x v="10"/>
    <x v="854"/>
    <x v="827"/>
    <x v="663"/>
    <x v="645"/>
    <x v="22"/>
    <x v="144"/>
    <x v="740"/>
    <x v="74"/>
    <x v="1007"/>
    <x v="361"/>
    <x v="616"/>
    <x v="780"/>
    <x v="35"/>
  </r>
  <r>
    <x v="93"/>
    <x v="2"/>
    <x v="2"/>
    <x v="24"/>
    <x v="0"/>
    <x v="10"/>
    <x v="1309"/>
    <x v="1350"/>
    <x v="760"/>
    <x v="474"/>
    <x v="28"/>
    <x v="480"/>
    <x v="1156"/>
    <x v="95"/>
    <x v="1297"/>
    <x v="453"/>
    <x v="587"/>
    <x v="664"/>
    <x v="15"/>
  </r>
  <r>
    <x v="93"/>
    <x v="4"/>
    <x v="2"/>
    <x v="24"/>
    <x v="0"/>
    <x v="10"/>
    <x v="796"/>
    <x v="712"/>
    <x v="318"/>
    <x v="836"/>
    <x v="33"/>
    <x v="100"/>
    <x v="653"/>
    <x v="79"/>
    <x v="762"/>
    <x v="281"/>
    <x v="628"/>
    <x v="892"/>
    <x v="35"/>
  </r>
  <r>
    <x v="93"/>
    <x v="6"/>
    <x v="2"/>
    <x v="24"/>
    <x v="0"/>
    <x v="10"/>
    <x v="88"/>
    <x v="128"/>
    <x v="466"/>
    <x v="303"/>
    <x v="76"/>
    <x v="10"/>
    <x v="87"/>
    <x v="62"/>
    <x v="53"/>
    <x v="553"/>
    <x v="340"/>
    <x v="444"/>
    <x v="37"/>
  </r>
  <r>
    <x v="93"/>
    <x v="3"/>
    <x v="2"/>
    <x v="24"/>
    <x v="0"/>
    <x v="10"/>
    <x v="82"/>
    <x v="57"/>
    <x v="969"/>
    <x v="864"/>
    <x v="37"/>
    <x v="3"/>
    <x v="80"/>
    <x v="63"/>
    <x v="85"/>
    <x v="269"/>
    <x v="623"/>
    <x v="910"/>
    <x v="25"/>
  </r>
  <r>
    <x v="93"/>
    <x v="8"/>
    <x v="2"/>
    <x v="24"/>
    <x v="0"/>
    <x v="11"/>
    <x v="997"/>
    <x v="964"/>
    <x v="177"/>
    <x v="650"/>
    <x v="21"/>
    <x v="236"/>
    <x v="956"/>
    <x v="69"/>
    <x v="1211"/>
    <x v="358"/>
    <x v="102"/>
    <x v="120"/>
    <x v="35"/>
  </r>
  <r>
    <x v="93"/>
    <x v="2"/>
    <x v="2"/>
    <x v="24"/>
    <x v="0"/>
    <x v="11"/>
    <x v="1313"/>
    <x v="1376"/>
    <x v="820"/>
    <x v="363"/>
    <x v="19"/>
    <x v="497"/>
    <x v="1145"/>
    <x v="99"/>
    <x v="1329"/>
    <x v="526"/>
    <x v="630"/>
    <x v="628"/>
    <x v="17"/>
  </r>
  <r>
    <x v="93"/>
    <x v="4"/>
    <x v="2"/>
    <x v="24"/>
    <x v="0"/>
    <x v="11"/>
    <x v="789"/>
    <x v="798"/>
    <x v="642"/>
    <x v="593"/>
    <x v="29"/>
    <x v="135"/>
    <x v="666"/>
    <x v="77"/>
    <x v="809"/>
    <x v="388"/>
    <x v="609"/>
    <x v="748"/>
    <x v="36"/>
  </r>
  <r>
    <x v="93"/>
    <x v="6"/>
    <x v="2"/>
    <x v="24"/>
    <x v="0"/>
    <x v="11"/>
    <x v="351"/>
    <x v="197"/>
    <x v="1323"/>
    <x v="1155"/>
    <x v="37"/>
    <x v="14"/>
    <x v="363"/>
    <x v="62"/>
    <x v="403"/>
    <x v="127"/>
    <x v="438"/>
    <x v="272"/>
    <x v="14"/>
  </r>
  <r>
    <x v="93"/>
    <x v="3"/>
    <x v="2"/>
    <x v="24"/>
    <x v="0"/>
    <x v="11"/>
    <x v="215"/>
    <x v="219"/>
    <x v="612"/>
    <x v="706"/>
    <x v="33"/>
    <x v="13"/>
    <x v="216"/>
    <x v="63"/>
    <x v="261"/>
    <x v="340"/>
    <x v="593"/>
    <x v="797"/>
    <x v="25"/>
  </r>
  <r>
    <x v="93"/>
    <x v="8"/>
    <x v="2"/>
    <x v="24"/>
    <x v="1"/>
    <x v="0"/>
    <x v="856"/>
    <x v="865"/>
    <x v="161"/>
    <x v="544"/>
    <x v="26"/>
    <x v="199"/>
    <x v="807"/>
    <x v="69"/>
    <x v="1017"/>
    <x v="411"/>
    <x v="85"/>
    <x v="102"/>
    <x v="36"/>
  </r>
  <r>
    <x v="93"/>
    <x v="2"/>
    <x v="2"/>
    <x v="24"/>
    <x v="1"/>
    <x v="0"/>
    <x v="1295"/>
    <x v="1339"/>
    <x v="745"/>
    <x v="423"/>
    <x v="20"/>
    <x v="470"/>
    <x v="1136"/>
    <x v="94"/>
    <x v="1321"/>
    <x v="486"/>
    <x v="610"/>
    <x v="649"/>
    <x v="15"/>
  </r>
  <r>
    <x v="93"/>
    <x v="4"/>
    <x v="2"/>
    <x v="24"/>
    <x v="1"/>
    <x v="0"/>
    <x v="880"/>
    <x v="902"/>
    <x v="839"/>
    <x v="524"/>
    <x v="37"/>
    <x v="168"/>
    <x v="694"/>
    <x v="82"/>
    <x v="768"/>
    <x v="421"/>
    <x v="689"/>
    <x v="751"/>
    <x v="37"/>
  </r>
  <r>
    <x v="93"/>
    <x v="6"/>
    <x v="2"/>
    <x v="24"/>
    <x v="1"/>
    <x v="0"/>
    <x v="428"/>
    <x v="346"/>
    <x v="925"/>
    <x v="915"/>
    <x v="34"/>
    <x v="25"/>
    <x v="379"/>
    <x v="68"/>
    <x v="435"/>
    <x v="249"/>
    <x v="637"/>
    <x v="944"/>
    <x v="25"/>
  </r>
  <r>
    <x v="93"/>
    <x v="3"/>
    <x v="2"/>
    <x v="24"/>
    <x v="1"/>
    <x v="0"/>
    <x v="212"/>
    <x v="223"/>
    <x v="615"/>
    <x v="691"/>
    <x v="30"/>
    <x v="12"/>
    <x v="233"/>
    <x v="62"/>
    <x v="294"/>
    <x v="346"/>
    <x v="664"/>
    <x v="825"/>
    <x v="25"/>
  </r>
  <r>
    <x v="93"/>
    <x v="8"/>
    <x v="2"/>
    <x v="24"/>
    <x v="1"/>
    <x v="1"/>
    <x v="862"/>
    <x v="866"/>
    <x v="160"/>
    <x v="558"/>
    <x v="28"/>
    <x v="186"/>
    <x v="831"/>
    <x v="68"/>
    <x v="1027"/>
    <x v="404"/>
    <x v="101"/>
    <x v="110"/>
    <x v="35"/>
  </r>
  <r>
    <x v="93"/>
    <x v="2"/>
    <x v="2"/>
    <x v="24"/>
    <x v="1"/>
    <x v="1"/>
    <x v="1279"/>
    <x v="1301"/>
    <x v="559"/>
    <x v="561"/>
    <x v="18"/>
    <x v="437"/>
    <x v="1081"/>
    <x v="100"/>
    <x v="1305"/>
    <x v="403"/>
    <x v="601"/>
    <x v="725"/>
    <x v="15"/>
  </r>
  <r>
    <x v="93"/>
    <x v="4"/>
    <x v="2"/>
    <x v="24"/>
    <x v="1"/>
    <x v="1"/>
    <x v="882"/>
    <x v="892"/>
    <x v="712"/>
    <x v="570"/>
    <x v="35"/>
    <x v="171"/>
    <x v="687"/>
    <x v="83"/>
    <x v="780"/>
    <x v="400"/>
    <x v="633"/>
    <x v="744"/>
    <x v="37"/>
  </r>
  <r>
    <x v="93"/>
    <x v="6"/>
    <x v="2"/>
    <x v="24"/>
    <x v="1"/>
    <x v="1"/>
    <x v="432"/>
    <x v="298"/>
    <x v="729"/>
    <x v="1042"/>
    <x v="40"/>
    <x v="25"/>
    <x v="460"/>
    <x v="63"/>
    <x v="474"/>
    <x v="191"/>
    <x v="473"/>
    <x v="951"/>
    <x v="25"/>
  </r>
  <r>
    <x v="93"/>
    <x v="3"/>
    <x v="2"/>
    <x v="24"/>
    <x v="1"/>
    <x v="1"/>
    <x v="252"/>
    <x v="246"/>
    <x v="754"/>
    <x v="688"/>
    <x v="35"/>
    <x v="13"/>
    <x v="263"/>
    <x v="61"/>
    <x v="319"/>
    <x v="346"/>
    <x v="744"/>
    <x v="868"/>
    <x v="25"/>
  </r>
  <r>
    <x v="93"/>
    <x v="8"/>
    <x v="2"/>
    <x v="24"/>
    <x v="1"/>
    <x v="2"/>
    <x v="679"/>
    <x v="685"/>
    <x v="120"/>
    <x v="641"/>
    <x v="22"/>
    <x v="101"/>
    <x v="679"/>
    <x v="68"/>
    <x v="919"/>
    <x v="363"/>
    <x v="107"/>
    <x v="123"/>
    <x v="35"/>
  </r>
  <r>
    <x v="93"/>
    <x v="2"/>
    <x v="2"/>
    <x v="24"/>
    <x v="1"/>
    <x v="2"/>
    <x v="1232"/>
    <x v="1249"/>
    <x v="478"/>
    <x v="488"/>
    <x v="19"/>
    <x v="391"/>
    <x v="1019"/>
    <x v="95"/>
    <x v="1252"/>
    <x v="445"/>
    <x v="661"/>
    <x v="717"/>
    <x v="40"/>
  </r>
  <r>
    <x v="93"/>
    <x v="4"/>
    <x v="2"/>
    <x v="24"/>
    <x v="1"/>
    <x v="2"/>
    <x v="591"/>
    <x v="575"/>
    <x v="234"/>
    <x v="683"/>
    <x v="28"/>
    <x v="68"/>
    <x v="461"/>
    <x v="77"/>
    <x v="597"/>
    <x v="347"/>
    <x v="611"/>
    <x v="797"/>
    <x v="36"/>
  </r>
  <r>
    <x v="93"/>
    <x v="6"/>
    <x v="2"/>
    <x v="24"/>
    <x v="1"/>
    <x v="2"/>
    <x v="405"/>
    <x v="412"/>
    <x v="1152"/>
    <x v="628"/>
    <x v="34"/>
    <x v="44"/>
    <x v="523"/>
    <x v="59"/>
    <x v="605"/>
    <x v="369"/>
    <x v="432"/>
    <x v="664"/>
    <x v="25"/>
  </r>
  <r>
    <x v="93"/>
    <x v="3"/>
    <x v="2"/>
    <x v="24"/>
    <x v="1"/>
    <x v="2"/>
    <x v="246"/>
    <x v="174"/>
    <x v="440"/>
    <x v="974"/>
    <x v="24"/>
    <x v="14"/>
    <x v="250"/>
    <x v="62"/>
    <x v="372"/>
    <x v="219"/>
    <x v="338"/>
    <x v="818"/>
    <x v="25"/>
  </r>
  <r>
    <x v="93"/>
    <x v="8"/>
    <x v="2"/>
    <x v="24"/>
    <x v="1"/>
    <x v="3"/>
    <x v="918"/>
    <x v="849"/>
    <x v="156"/>
    <x v="755"/>
    <x v="25"/>
    <x v="181"/>
    <x v="903"/>
    <x v="67"/>
    <x v="1115"/>
    <x v="317"/>
    <x v="96"/>
    <x v="126"/>
    <x v="33"/>
  </r>
  <r>
    <x v="93"/>
    <x v="2"/>
    <x v="2"/>
    <x v="24"/>
    <x v="1"/>
    <x v="3"/>
    <x v="1277"/>
    <x v="1311"/>
    <x v="582"/>
    <x v="505"/>
    <x v="28"/>
    <x v="443"/>
    <x v="1100"/>
    <x v="96"/>
    <x v="1254"/>
    <x v="431"/>
    <x v="603"/>
    <x v="699"/>
    <x v="15"/>
  </r>
  <r>
    <x v="93"/>
    <x v="4"/>
    <x v="2"/>
    <x v="24"/>
    <x v="1"/>
    <x v="3"/>
    <x v="390"/>
    <x v="320"/>
    <x v="912"/>
    <x v="861"/>
    <x v="25"/>
    <x v="35"/>
    <x v="372"/>
    <x v="65"/>
    <x v="521"/>
    <x v="270"/>
    <x v="322"/>
    <x v="734"/>
    <x v="33"/>
  </r>
  <r>
    <x v="93"/>
    <x v="6"/>
    <x v="2"/>
    <x v="24"/>
    <x v="1"/>
    <x v="3"/>
    <x v="782"/>
    <x v="667"/>
    <x v="250"/>
    <x v="920"/>
    <x v="54"/>
    <x v="107"/>
    <x v="840"/>
    <x v="64"/>
    <x v="819"/>
    <x v="248"/>
    <x v="462"/>
    <x v="858"/>
    <x v="25"/>
  </r>
  <r>
    <x v="93"/>
    <x v="3"/>
    <x v="2"/>
    <x v="24"/>
    <x v="1"/>
    <x v="3"/>
    <x v="450"/>
    <x v="329"/>
    <x v="788"/>
    <x v="1021"/>
    <x v="50"/>
    <x v="35"/>
    <x v="455"/>
    <x v="65"/>
    <x v="419"/>
    <x v="204"/>
    <x v="336"/>
    <x v="854"/>
    <x v="25"/>
  </r>
  <r>
    <x v="93"/>
    <x v="8"/>
    <x v="2"/>
    <x v="24"/>
    <x v="1"/>
    <x v="4"/>
    <x v="1109"/>
    <x v="1070"/>
    <x v="196"/>
    <x v="617"/>
    <x v="16"/>
    <x v="327"/>
    <x v="1062"/>
    <x v="69"/>
    <x v="1306"/>
    <x v="374"/>
    <x v="82"/>
    <x v="108"/>
    <x v="36"/>
  </r>
  <r>
    <x v="93"/>
    <x v="2"/>
    <x v="2"/>
    <x v="24"/>
    <x v="1"/>
    <x v="4"/>
    <x v="1272"/>
    <x v="1318"/>
    <x v="603"/>
    <x v="450"/>
    <x v="14"/>
    <x v="438"/>
    <x v="1089"/>
    <x v="97"/>
    <x v="1327"/>
    <x v="463"/>
    <x v="668"/>
    <x v="705"/>
    <x v="15"/>
  </r>
  <r>
    <x v="93"/>
    <x v="4"/>
    <x v="2"/>
    <x v="24"/>
    <x v="1"/>
    <x v="4"/>
    <x v="222"/>
    <x v="182"/>
    <x v="502"/>
    <x v="890"/>
    <x v="20"/>
    <x v="15"/>
    <x v="206"/>
    <x v="65"/>
    <x v="341"/>
    <x v="263"/>
    <x v="332"/>
    <x v="755"/>
    <x v="33"/>
  </r>
  <r>
    <x v="93"/>
    <x v="6"/>
    <x v="2"/>
    <x v="24"/>
    <x v="1"/>
    <x v="4"/>
    <x v="418"/>
    <x v="343"/>
    <x v="928"/>
    <x v="899"/>
    <x v="51"/>
    <x v="27"/>
    <x v="430"/>
    <x v="63"/>
    <x v="396"/>
    <x v="259"/>
    <x v="560"/>
    <x v="892"/>
    <x v="25"/>
  </r>
  <r>
    <x v="93"/>
    <x v="3"/>
    <x v="2"/>
    <x v="24"/>
    <x v="1"/>
    <x v="4"/>
    <x v="330"/>
    <x v="375"/>
    <x v="1078"/>
    <x v="500"/>
    <x v="27"/>
    <x v="32"/>
    <x v="382"/>
    <x v="61"/>
    <x v="514"/>
    <x v="434"/>
    <x v="540"/>
    <x v="656"/>
    <x v="33"/>
  </r>
  <r>
    <x v="93"/>
    <x v="8"/>
    <x v="2"/>
    <x v="24"/>
    <x v="1"/>
    <x v="5"/>
    <x v="1181"/>
    <x v="1095"/>
    <x v="197"/>
    <x v="776"/>
    <x v="16"/>
    <x v="218"/>
    <x v="1089"/>
    <x v="39"/>
    <x v="1316"/>
    <x v="310"/>
    <x v="131"/>
    <x v="55"/>
    <x v="25"/>
  </r>
  <r>
    <x v="93"/>
    <x v="2"/>
    <x v="2"/>
    <x v="24"/>
    <x v="1"/>
    <x v="5"/>
    <x v="1250"/>
    <x v="1293"/>
    <x v="565"/>
    <x v="415"/>
    <x v="12"/>
    <x v="422"/>
    <x v="1087"/>
    <x v="89"/>
    <x v="1342"/>
    <x v="489"/>
    <x v="643"/>
    <x v="661"/>
    <x v="40"/>
  </r>
  <r>
    <x v="93"/>
    <x v="4"/>
    <x v="2"/>
    <x v="24"/>
    <x v="1"/>
    <x v="5"/>
    <x v="889"/>
    <x v="764"/>
    <x v="365"/>
    <x v="892"/>
    <x v="19"/>
    <x v="113"/>
    <x v="643"/>
    <x v="89"/>
    <x v="924"/>
    <x v="261"/>
    <x v="683"/>
    <x v="949"/>
    <x v="36"/>
  </r>
  <r>
    <x v="93"/>
    <x v="6"/>
    <x v="2"/>
    <x v="24"/>
    <x v="1"/>
    <x v="5"/>
    <x v="0"/>
    <x v="0"/>
    <x v="1"/>
    <x v="47"/>
    <x v="0"/>
    <x v="0"/>
    <x v="0"/>
    <x v="7"/>
    <x v="0"/>
    <x v="10"/>
    <x v="10"/>
    <x v="10"/>
    <x v="10"/>
  </r>
  <r>
    <x v="93"/>
    <x v="3"/>
    <x v="2"/>
    <x v="24"/>
    <x v="1"/>
    <x v="5"/>
    <x v="75"/>
    <x v="241"/>
    <x v="819"/>
    <x v="1117"/>
    <x v="26"/>
    <x v="19"/>
    <x v="223"/>
    <x v="51"/>
    <x v="313"/>
    <x v="122"/>
    <x v="420"/>
    <x v="177"/>
    <x v="35"/>
  </r>
  <r>
    <x v="93"/>
    <x v="8"/>
    <x v="2"/>
    <x v="24"/>
    <x v="1"/>
    <x v="6"/>
    <x v="989"/>
    <x v="1013"/>
    <x v="189"/>
    <x v="470"/>
    <x v="20"/>
    <x v="274"/>
    <x v="883"/>
    <x v="39"/>
    <x v="1153"/>
    <x v="455"/>
    <x v="91"/>
    <x v="97"/>
    <x v="37"/>
  </r>
  <r>
    <x v="93"/>
    <x v="2"/>
    <x v="2"/>
    <x v="24"/>
    <x v="1"/>
    <x v="6"/>
    <x v="1271"/>
    <x v="1338"/>
    <x v="759"/>
    <x v="330"/>
    <x v="24"/>
    <x v="466"/>
    <x v="1107"/>
    <x v="93"/>
    <x v="1290"/>
    <x v="537"/>
    <x v="647"/>
    <x v="625"/>
    <x v="16"/>
  </r>
  <r>
    <x v="93"/>
    <x v="4"/>
    <x v="2"/>
    <x v="24"/>
    <x v="1"/>
    <x v="6"/>
    <x v="713"/>
    <x v="913"/>
    <x v="877"/>
    <x v="196"/>
    <x v="27"/>
    <x v="165"/>
    <x v="550"/>
    <x v="80"/>
    <x v="698"/>
    <x v="636"/>
    <x v="734"/>
    <x v="563"/>
    <x v="40"/>
  </r>
  <r>
    <x v="93"/>
    <x v="6"/>
    <x v="2"/>
    <x v="24"/>
    <x v="1"/>
    <x v="6"/>
    <x v="408"/>
    <x v="551"/>
    <x v="266"/>
    <x v="228"/>
    <x v="27"/>
    <x v="63"/>
    <x v="438"/>
    <x v="62"/>
    <x v="586"/>
    <x v="609"/>
    <x v="607"/>
    <x v="543"/>
    <x v="36"/>
  </r>
  <r>
    <x v="93"/>
    <x v="3"/>
    <x v="2"/>
    <x v="24"/>
    <x v="1"/>
    <x v="6"/>
    <x v="332"/>
    <x v="396"/>
    <x v="1164"/>
    <x v="424"/>
    <x v="27"/>
    <x v="33"/>
    <x v="383"/>
    <x v="61"/>
    <x v="512"/>
    <x v="484"/>
    <x v="607"/>
    <x v="648"/>
    <x v="33"/>
  </r>
  <r>
    <x v="98"/>
    <x v="2"/>
    <x v="2"/>
    <x v="24"/>
    <x v="0"/>
    <x v="11"/>
    <x v="407"/>
    <x v="520"/>
    <x v="1430"/>
    <x v="292"/>
    <x v="25"/>
    <x v="59"/>
    <x v="225"/>
    <x v="86"/>
    <x v="326"/>
    <x v="561"/>
    <x v="550"/>
    <x v="558"/>
    <x v="16"/>
  </r>
  <r>
    <x v="98"/>
    <x v="2"/>
    <x v="2"/>
    <x v="24"/>
    <x v="1"/>
    <x v="0"/>
    <x v="559"/>
    <x v="705"/>
    <x v="384"/>
    <x v="317"/>
    <x v="30"/>
    <x v="114"/>
    <x v="408"/>
    <x v="80"/>
    <x v="513"/>
    <x v="544"/>
    <x v="495"/>
    <x v="553"/>
    <x v="15"/>
  </r>
  <r>
    <x v="98"/>
    <x v="2"/>
    <x v="2"/>
    <x v="24"/>
    <x v="1"/>
    <x v="1"/>
    <x v="629"/>
    <x v="733"/>
    <x v="399"/>
    <x v="390"/>
    <x v="27"/>
    <x v="122"/>
    <x v="454"/>
    <x v="82"/>
    <x v="595"/>
    <x v="508"/>
    <x v="518"/>
    <x v="582"/>
    <x v="40"/>
  </r>
  <r>
    <x v="98"/>
    <x v="2"/>
    <x v="2"/>
    <x v="24"/>
    <x v="1"/>
    <x v="2"/>
    <x v="268"/>
    <x v="553"/>
    <x v="292"/>
    <x v="1219"/>
    <x v="35"/>
    <x v="70"/>
    <x v="227"/>
    <x v="67"/>
    <x v="264"/>
    <x v="78"/>
    <x v="521"/>
    <x v="195"/>
    <x v="18"/>
  </r>
  <r>
    <x v="102"/>
    <x v="2"/>
    <x v="2"/>
    <x v="24"/>
    <x v="1"/>
    <x v="4"/>
    <x v="890"/>
    <x v="643"/>
    <x v="1260"/>
    <x v="1122"/>
    <x v="18"/>
    <x v="95"/>
    <x v="580"/>
    <x v="98"/>
    <x v="867"/>
    <x v="154"/>
    <x v="502"/>
    <x v="267"/>
    <x v="35"/>
  </r>
  <r>
    <x v="102"/>
    <x v="2"/>
    <x v="2"/>
    <x v="24"/>
    <x v="1"/>
    <x v="5"/>
    <x v="1068"/>
    <x v="882"/>
    <x v="403"/>
    <x v="995"/>
    <x v="26"/>
    <x v="205"/>
    <x v="736"/>
    <x v="102"/>
    <x v="951"/>
    <x v="208"/>
    <x v="434"/>
    <x v="901"/>
    <x v="38"/>
  </r>
  <r>
    <x v="102"/>
    <x v="2"/>
    <x v="2"/>
    <x v="24"/>
    <x v="1"/>
    <x v="6"/>
    <x v="1394"/>
    <x v="1438"/>
    <x v="666"/>
    <x v="952"/>
    <x v="24"/>
    <x v="554"/>
    <x v="1268"/>
    <x v="107"/>
    <x v="1386"/>
    <x v="231"/>
    <x v="451"/>
    <x v="873"/>
    <x v="39"/>
  </r>
  <r>
    <x v="101"/>
    <x v="2"/>
    <x v="2"/>
    <x v="24"/>
    <x v="1"/>
    <x v="0"/>
    <x v="1335"/>
    <x v="1390"/>
    <x v="964"/>
    <x v="299"/>
    <x v="62"/>
    <x v="533"/>
    <x v="1250"/>
    <x v="59"/>
    <x v="1367"/>
    <x v="555"/>
    <x v="390"/>
    <x v="459"/>
    <x v="35"/>
  </r>
  <r>
    <x v="101"/>
    <x v="2"/>
    <x v="2"/>
    <x v="24"/>
    <x v="1"/>
    <x v="1"/>
    <x v="1318"/>
    <x v="1414"/>
    <x v="1250"/>
    <x v="63"/>
    <x v="69"/>
    <x v="544"/>
    <x v="1248"/>
    <x v="58"/>
    <x v="1360"/>
    <x v="756"/>
    <x v="491"/>
    <x v="210"/>
    <x v="37"/>
  </r>
  <r>
    <x v="101"/>
    <x v="2"/>
    <x v="2"/>
    <x v="24"/>
    <x v="1"/>
    <x v="2"/>
    <x v="1361"/>
    <x v="1420"/>
    <x v="1327"/>
    <x v="155"/>
    <x v="78"/>
    <x v="550"/>
    <x v="1253"/>
    <x v="61"/>
    <x v="1368"/>
    <x v="672"/>
    <x v="422"/>
    <x v="407"/>
    <x v="37"/>
  </r>
  <r>
    <x v="101"/>
    <x v="2"/>
    <x v="2"/>
    <x v="24"/>
    <x v="1"/>
    <x v="3"/>
    <x v="0"/>
    <x v="0"/>
    <x v="1"/>
    <x v="47"/>
    <x v="0"/>
    <x v="0"/>
    <x v="0"/>
    <x v="7"/>
    <x v="0"/>
    <x v="10"/>
    <x v="10"/>
    <x v="10"/>
    <x v="10"/>
  </r>
  <r>
    <x v="101"/>
    <x v="2"/>
    <x v="2"/>
    <x v="24"/>
    <x v="1"/>
    <x v="4"/>
    <x v="0"/>
    <x v="0"/>
    <x v="1"/>
    <x v="47"/>
    <x v="0"/>
    <x v="0"/>
    <x v="0"/>
    <x v="7"/>
    <x v="0"/>
    <x v="10"/>
    <x v="10"/>
    <x v="10"/>
    <x v="10"/>
  </r>
  <r>
    <x v="101"/>
    <x v="2"/>
    <x v="2"/>
    <x v="24"/>
    <x v="1"/>
    <x v="5"/>
    <x v="1212"/>
    <x v="1278"/>
    <x v="563"/>
    <x v="276"/>
    <x v="60"/>
    <x v="479"/>
    <x v="1208"/>
    <x v="60"/>
    <x v="1282"/>
    <x v="571"/>
    <x v="298"/>
    <x v="424"/>
    <x v="37"/>
  </r>
  <r>
    <x v="101"/>
    <x v="2"/>
    <x v="2"/>
    <x v="24"/>
    <x v="1"/>
    <x v="6"/>
    <x v="1273"/>
    <x v="1354"/>
    <x v="782"/>
    <x v="283"/>
    <x v="67"/>
    <x v="522"/>
    <x v="1235"/>
    <x v="60"/>
    <x v="1326"/>
    <x v="567"/>
    <x v="314"/>
    <x v="429"/>
    <x v="36"/>
  </r>
  <r>
    <x v="103"/>
    <x v="2"/>
    <x v="2"/>
    <x v="24"/>
    <x v="0"/>
    <x v="9"/>
    <x v="1280"/>
    <x v="1079"/>
    <x v="662"/>
    <x v="1188"/>
    <x v="27"/>
    <x v="228"/>
    <x v="764"/>
    <x v="172"/>
    <x v="962"/>
    <x v="114"/>
    <x v="834"/>
    <x v="486"/>
    <x v="38"/>
  </r>
  <r>
    <x v="103"/>
    <x v="2"/>
    <x v="2"/>
    <x v="24"/>
    <x v="0"/>
    <x v="10"/>
    <x v="1256"/>
    <x v="1137"/>
    <x v="1122"/>
    <x v="982"/>
    <x v="22"/>
    <x v="265"/>
    <x v="834"/>
    <x v="147"/>
    <x v="1087"/>
    <x v="215"/>
    <x v="839"/>
    <x v="340"/>
    <x v="38"/>
  </r>
  <r>
    <x v="103"/>
    <x v="2"/>
    <x v="2"/>
    <x v="24"/>
    <x v="0"/>
    <x v="11"/>
    <x v="1128"/>
    <x v="1065"/>
    <x v="1117"/>
    <x v="699"/>
    <x v="31"/>
    <x v="220"/>
    <x v="718"/>
    <x v="121"/>
    <x v="855"/>
    <x v="342"/>
    <x v="837"/>
    <x v="965"/>
    <x v="39"/>
  </r>
  <r>
    <x v="103"/>
    <x v="4"/>
    <x v="2"/>
    <x v="24"/>
    <x v="0"/>
    <x v="11"/>
    <x v="92"/>
    <x v="243"/>
    <x v="818"/>
    <x v="1254"/>
    <x v="31"/>
    <x v="10"/>
    <x v="56"/>
    <x v="74"/>
    <x v="70"/>
    <x v="42"/>
    <x v="850"/>
    <x v="458"/>
    <x v="40"/>
  </r>
  <r>
    <x v="103"/>
    <x v="3"/>
    <x v="2"/>
    <x v="24"/>
    <x v="0"/>
    <x v="11"/>
    <x v="171"/>
    <x v="170"/>
    <x v="511"/>
    <x v="708"/>
    <x v="41"/>
    <x v="7"/>
    <x v="89"/>
    <x v="81"/>
    <x v="91"/>
    <x v="337"/>
    <x v="808"/>
    <x v="939"/>
    <x v="35"/>
  </r>
  <r>
    <x v="103"/>
    <x v="4"/>
    <x v="2"/>
    <x v="24"/>
    <x v="1"/>
    <x v="0"/>
    <x v="253"/>
    <x v="255"/>
    <x v="785"/>
    <x v="616"/>
    <x v="24"/>
    <x v="11"/>
    <x v="117"/>
    <x v="86"/>
    <x v="171"/>
    <x v="375"/>
    <x v="856"/>
    <x v="940"/>
    <x v="35"/>
  </r>
  <r>
    <x v="103"/>
    <x v="6"/>
    <x v="2"/>
    <x v="24"/>
    <x v="1"/>
    <x v="0"/>
    <x v="90"/>
    <x v="50"/>
    <x v="909"/>
    <x v="984"/>
    <x v="22"/>
    <x v="1"/>
    <x v="35"/>
    <x v="85"/>
    <x v="59"/>
    <x v="214"/>
    <x v="1068"/>
    <x v="511"/>
    <x v="14"/>
  </r>
  <r>
    <x v="103"/>
    <x v="3"/>
    <x v="2"/>
    <x v="24"/>
    <x v="1"/>
    <x v="0"/>
    <x v="344"/>
    <x v="333"/>
    <x v="955"/>
    <x v="677"/>
    <x v="25"/>
    <x v="17"/>
    <x v="167"/>
    <x v="90"/>
    <x v="234"/>
    <x v="352"/>
    <x v="826"/>
    <x v="946"/>
    <x v="36"/>
  </r>
  <r>
    <x v="103"/>
    <x v="2"/>
    <x v="2"/>
    <x v="24"/>
    <x v="1"/>
    <x v="0"/>
    <x v="1266"/>
    <x v="1191"/>
    <x v="1336"/>
    <x v="888"/>
    <x v="35"/>
    <x v="312"/>
    <x v="916"/>
    <x v="136"/>
    <x v="1048"/>
    <x v="265"/>
    <x v="832"/>
    <x v="296"/>
    <x v="38"/>
  </r>
  <r>
    <x v="103"/>
    <x v="2"/>
    <x v="2"/>
    <x v="24"/>
    <x v="1"/>
    <x v="1"/>
    <x v="1275"/>
    <x v="1214"/>
    <x v="1351"/>
    <x v="866"/>
    <x v="36"/>
    <x v="318"/>
    <x v="897"/>
    <x v="145"/>
    <x v="1021"/>
    <x v="269"/>
    <x v="855"/>
    <x v="306"/>
    <x v="39"/>
  </r>
  <r>
    <x v="103"/>
    <x v="4"/>
    <x v="2"/>
    <x v="24"/>
    <x v="1"/>
    <x v="1"/>
    <x v="469"/>
    <x v="295"/>
    <x v="572"/>
    <x v="1129"/>
    <x v="25"/>
    <x v="16"/>
    <x v="209"/>
    <x v="102"/>
    <x v="301"/>
    <x v="149"/>
    <x v="793"/>
    <x v="372"/>
    <x v="33"/>
  </r>
  <r>
    <x v="103"/>
    <x v="6"/>
    <x v="2"/>
    <x v="24"/>
    <x v="1"/>
    <x v="1"/>
    <x v="152"/>
    <x v="139"/>
    <x v="434"/>
    <x v="760"/>
    <x v="17"/>
    <x v="5"/>
    <x v="63"/>
    <x v="89"/>
    <x v="118"/>
    <x v="316"/>
    <x v="840"/>
    <x v="236"/>
    <x v="35"/>
  </r>
  <r>
    <x v="103"/>
    <x v="3"/>
    <x v="2"/>
    <x v="24"/>
    <x v="1"/>
    <x v="1"/>
    <x v="404"/>
    <x v="310"/>
    <x v="796"/>
    <x v="936"/>
    <x v="18"/>
    <x v="14"/>
    <x v="179"/>
    <x v="100"/>
    <x v="308"/>
    <x v="239"/>
    <x v="874"/>
    <x v="347"/>
    <x v="35"/>
  </r>
  <r>
    <x v="103"/>
    <x v="2"/>
    <x v="2"/>
    <x v="24"/>
    <x v="1"/>
    <x v="2"/>
    <x v="1237"/>
    <x v="1175"/>
    <x v="1339"/>
    <x v="752"/>
    <x v="28"/>
    <x v="277"/>
    <x v="856"/>
    <x v="129"/>
    <x v="1047"/>
    <x v="320"/>
    <x v="871"/>
    <x v="262"/>
    <x v="38"/>
  </r>
  <r>
    <x v="103"/>
    <x v="4"/>
    <x v="2"/>
    <x v="24"/>
    <x v="1"/>
    <x v="2"/>
    <x v="735"/>
    <x v="422"/>
    <x v="1368"/>
    <x v="1253"/>
    <x v="10"/>
    <x v="26"/>
    <x v="456"/>
    <x v="95"/>
    <x v="889"/>
    <x v="46"/>
    <x v="819"/>
    <x v="507"/>
    <x v="25"/>
  </r>
  <r>
    <x v="103"/>
    <x v="6"/>
    <x v="2"/>
    <x v="24"/>
    <x v="1"/>
    <x v="2"/>
    <x v="121"/>
    <x v="55"/>
    <x v="628"/>
    <x v="1154"/>
    <x v="21"/>
    <x v="2"/>
    <x v="74"/>
    <x v="75"/>
    <x v="121"/>
    <x v="127"/>
    <x v="828"/>
    <x v="472"/>
    <x v="14"/>
  </r>
  <r>
    <x v="103"/>
    <x v="3"/>
    <x v="2"/>
    <x v="24"/>
    <x v="1"/>
    <x v="2"/>
    <x v="434"/>
    <x v="367"/>
    <x v="954"/>
    <x v="869"/>
    <x v="9"/>
    <x v="19"/>
    <x v="202"/>
    <x v="97"/>
    <x v="499"/>
    <x v="267"/>
    <x v="845"/>
    <x v="302"/>
    <x v="35"/>
  </r>
  <r>
    <x v="103"/>
    <x v="2"/>
    <x v="2"/>
    <x v="24"/>
    <x v="1"/>
    <x v="3"/>
    <x v="1245"/>
    <x v="1179"/>
    <x v="1338"/>
    <x v="800"/>
    <x v="44"/>
    <x v="284"/>
    <x v="889"/>
    <x v="127"/>
    <x v="952"/>
    <x v="296"/>
    <x v="868"/>
    <x v="285"/>
    <x v="38"/>
  </r>
  <r>
    <x v="103"/>
    <x v="4"/>
    <x v="2"/>
    <x v="24"/>
    <x v="1"/>
    <x v="3"/>
    <x v="484"/>
    <x v="384"/>
    <x v="947"/>
    <x v="964"/>
    <x v="25"/>
    <x v="20"/>
    <x v="271"/>
    <x v="88"/>
    <x v="400"/>
    <x v="221"/>
    <x v="857"/>
    <x v="344"/>
    <x v="33"/>
  </r>
  <r>
    <x v="103"/>
    <x v="6"/>
    <x v="2"/>
    <x v="24"/>
    <x v="1"/>
    <x v="3"/>
    <x v="162"/>
    <x v="119"/>
    <x v="1328"/>
    <x v="925"/>
    <x v="33"/>
    <x v="4"/>
    <x v="93"/>
    <x v="77"/>
    <x v="117"/>
    <x v="247"/>
    <x v="875"/>
    <x v="340"/>
    <x v="25"/>
  </r>
  <r>
    <x v="103"/>
    <x v="3"/>
    <x v="2"/>
    <x v="24"/>
    <x v="1"/>
    <x v="3"/>
    <x v="352"/>
    <x v="272"/>
    <x v="755"/>
    <x v="910"/>
    <x v="27"/>
    <x v="13"/>
    <x v="182"/>
    <x v="87"/>
    <x v="246"/>
    <x v="254"/>
    <x v="818"/>
    <x v="300"/>
    <x v="33"/>
  </r>
  <r>
    <x v="103"/>
    <x v="2"/>
    <x v="2"/>
    <x v="24"/>
    <x v="1"/>
    <x v="4"/>
    <x v="1107"/>
    <x v="1102"/>
    <x v="1216"/>
    <x v="517"/>
    <x v="23"/>
    <x v="240"/>
    <x v="709"/>
    <x v="117"/>
    <x v="945"/>
    <x v="425"/>
    <x v="853"/>
    <x v="884"/>
    <x v="40"/>
  </r>
  <r>
    <x v="103"/>
    <x v="4"/>
    <x v="2"/>
    <x v="24"/>
    <x v="1"/>
    <x v="4"/>
    <x v="288"/>
    <x v="377"/>
    <x v="1143"/>
    <x v="323"/>
    <x v="31"/>
    <x v="18"/>
    <x v="154"/>
    <x v="83"/>
    <x v="181"/>
    <x v="540"/>
    <x v="879"/>
    <x v="813"/>
    <x v="36"/>
  </r>
  <r>
    <x v="103"/>
    <x v="6"/>
    <x v="2"/>
    <x v="24"/>
    <x v="1"/>
    <x v="4"/>
    <x v="48"/>
    <x v="21"/>
    <x v="590"/>
    <x v="886"/>
    <x v="41"/>
    <x v="1"/>
    <x v="32"/>
    <x v="66"/>
    <x v="30"/>
    <x v="266"/>
    <x v="808"/>
    <x v="275"/>
    <x v="25"/>
  </r>
  <r>
    <x v="103"/>
    <x v="3"/>
    <x v="2"/>
    <x v="24"/>
    <x v="1"/>
    <x v="4"/>
    <x v="99"/>
    <x v="204"/>
    <x v="738"/>
    <x v="144"/>
    <x v="18"/>
    <x v="7"/>
    <x v="77"/>
    <x v="68"/>
    <x v="140"/>
    <x v="681"/>
    <x v="888"/>
    <x v="641"/>
    <x v="36"/>
  </r>
  <r>
    <x v="103"/>
    <x v="2"/>
    <x v="2"/>
    <x v="24"/>
    <x v="1"/>
    <x v="5"/>
    <x v="1320"/>
    <x v="1215"/>
    <x v="1211"/>
    <x v="1064"/>
    <x v="22"/>
    <x v="316"/>
    <x v="863"/>
    <x v="171"/>
    <x v="1111"/>
    <x v="179"/>
    <x v="858"/>
    <x v="380"/>
    <x v="40"/>
  </r>
  <r>
    <x v="103"/>
    <x v="4"/>
    <x v="2"/>
    <x v="24"/>
    <x v="1"/>
    <x v="5"/>
    <x v="264"/>
    <x v="213"/>
    <x v="538"/>
    <x v="913"/>
    <x v="36"/>
    <x v="8"/>
    <x v="133"/>
    <x v="85"/>
    <x v="150"/>
    <x v="251"/>
    <x v="862"/>
    <x v="325"/>
    <x v="33"/>
  </r>
  <r>
    <x v="103"/>
    <x v="6"/>
    <x v="2"/>
    <x v="24"/>
    <x v="1"/>
    <x v="5"/>
    <x v="73"/>
    <x v="87"/>
    <x v="1311"/>
    <x v="430"/>
    <x v="33"/>
    <x v="3"/>
    <x v="48"/>
    <x v="69"/>
    <x v="56"/>
    <x v="481"/>
    <x v="848"/>
    <x v="828"/>
    <x v="33"/>
  </r>
  <r>
    <x v="103"/>
    <x v="3"/>
    <x v="2"/>
    <x v="24"/>
    <x v="1"/>
    <x v="5"/>
    <x v="260"/>
    <x v="265"/>
    <x v="794"/>
    <x v="619"/>
    <x v="9"/>
    <x v="11"/>
    <x v="135"/>
    <x v="82"/>
    <x v="362"/>
    <x v="371"/>
    <x v="869"/>
    <x v="967"/>
    <x v="35"/>
  </r>
  <r>
    <x v="103"/>
    <x v="2"/>
    <x v="2"/>
    <x v="24"/>
    <x v="1"/>
    <x v="6"/>
    <x v="1281"/>
    <x v="1269"/>
    <x v="491"/>
    <x v="700"/>
    <x v="22"/>
    <x v="361"/>
    <x v="899"/>
    <x v="146"/>
    <x v="1151"/>
    <x v="342"/>
    <x v="851"/>
    <x v="978"/>
    <x v="15"/>
  </r>
  <r>
    <x v="103"/>
    <x v="4"/>
    <x v="2"/>
    <x v="24"/>
    <x v="1"/>
    <x v="6"/>
    <x v="419"/>
    <x v="400"/>
    <x v="1085"/>
    <x v="711"/>
    <x v="28"/>
    <x v="23"/>
    <x v="182"/>
    <x v="101"/>
    <x v="236"/>
    <x v="336"/>
    <x v="830"/>
    <x v="966"/>
    <x v="37"/>
  </r>
  <r>
    <x v="103"/>
    <x v="6"/>
    <x v="2"/>
    <x v="24"/>
    <x v="1"/>
    <x v="6"/>
    <x v="94"/>
    <x v="211"/>
    <x v="756"/>
    <x v="101"/>
    <x v="32"/>
    <x v="8"/>
    <x v="80"/>
    <x v="65"/>
    <x v="96"/>
    <x v="723"/>
    <x v="852"/>
    <x v="564"/>
    <x v="36"/>
  </r>
  <r>
    <x v="103"/>
    <x v="3"/>
    <x v="2"/>
    <x v="24"/>
    <x v="1"/>
    <x v="6"/>
    <x v="289"/>
    <x v="291"/>
    <x v="923"/>
    <x v="609"/>
    <x v="5"/>
    <x v="15"/>
    <x v="153"/>
    <x v="83"/>
    <x v="510"/>
    <x v="379"/>
    <x v="806"/>
    <x v="893"/>
    <x v="35"/>
  </r>
  <r>
    <x v="106"/>
    <x v="2"/>
    <x v="2"/>
    <x v="24"/>
    <x v="0"/>
    <x v="11"/>
    <x v="814"/>
    <x v="692"/>
    <x v="282"/>
    <x v="909"/>
    <x v="80"/>
    <x v="41"/>
    <x v="778"/>
    <x v="69"/>
    <x v="616"/>
    <x v="254"/>
    <x v="1025"/>
    <x v="474"/>
    <x v="14"/>
  </r>
  <r>
    <x v="106"/>
    <x v="2"/>
    <x v="2"/>
    <x v="24"/>
    <x v="1"/>
    <x v="0"/>
    <x v="846"/>
    <x v="770"/>
    <x v="388"/>
    <x v="770"/>
    <x v="72"/>
    <x v="37"/>
    <x v="993"/>
    <x v="59"/>
    <x v="911"/>
    <x v="311"/>
    <x v="1132"/>
    <x v="502"/>
    <x v="13"/>
  </r>
  <r>
    <x v="106"/>
    <x v="2"/>
    <x v="2"/>
    <x v="24"/>
    <x v="1"/>
    <x v="1"/>
    <x v="936"/>
    <x v="825"/>
    <x v="405"/>
    <x v="856"/>
    <x v="78"/>
    <x v="44"/>
    <x v="1080"/>
    <x v="58"/>
    <x v="1005"/>
    <x v="272"/>
    <x v="1129"/>
    <x v="513"/>
    <x v="13"/>
  </r>
  <r>
    <x v="106"/>
    <x v="2"/>
    <x v="2"/>
    <x v="24"/>
    <x v="1"/>
    <x v="2"/>
    <x v="772"/>
    <x v="625"/>
    <x v="1413"/>
    <x v="958"/>
    <x v="65"/>
    <x v="34"/>
    <x v="964"/>
    <x v="58"/>
    <x v="912"/>
    <x v="226"/>
    <x v="1026"/>
    <x v="489"/>
    <x v="13"/>
  </r>
  <r>
    <x v="106"/>
    <x v="2"/>
    <x v="2"/>
    <x v="24"/>
    <x v="1"/>
    <x v="3"/>
    <x v="1105"/>
    <x v="914"/>
    <x v="641"/>
    <x v="1027"/>
    <x v="58"/>
    <x v="65"/>
    <x v="1153"/>
    <x v="62"/>
    <x v="1172"/>
    <x v="201"/>
    <x v="1096"/>
    <x v="596"/>
    <x v="13"/>
  </r>
  <r>
    <x v="106"/>
    <x v="2"/>
    <x v="2"/>
    <x v="24"/>
    <x v="1"/>
    <x v="4"/>
    <x v="779"/>
    <x v="824"/>
    <x v="667"/>
    <x v="513"/>
    <x v="94"/>
    <x v="46"/>
    <x v="862"/>
    <x v="62"/>
    <x v="646"/>
    <x v="428"/>
    <x v="1112"/>
    <x v="371"/>
    <x v="14"/>
  </r>
  <r>
    <x v="106"/>
    <x v="2"/>
    <x v="2"/>
    <x v="24"/>
    <x v="1"/>
    <x v="5"/>
    <x v="777"/>
    <x v="727"/>
    <x v="346"/>
    <x v="773"/>
    <x v="95"/>
    <x v="29"/>
    <x v="905"/>
    <x v="60"/>
    <x v="676"/>
    <x v="310"/>
    <x v="1138"/>
    <x v="509"/>
    <x v="13"/>
  </r>
  <r>
    <x v="106"/>
    <x v="2"/>
    <x v="2"/>
    <x v="24"/>
    <x v="1"/>
    <x v="6"/>
    <x v="710"/>
    <x v="711"/>
    <x v="354"/>
    <x v="629"/>
    <x v="91"/>
    <x v="29"/>
    <x v="850"/>
    <x v="60"/>
    <x v="643"/>
    <x v="369"/>
    <x v="1133"/>
    <x v="484"/>
    <x v="14"/>
  </r>
  <r>
    <x v="111"/>
    <x v="2"/>
    <x v="2"/>
    <x v="24"/>
    <x v="0"/>
    <x v="9"/>
    <x v="667"/>
    <x v="1111"/>
    <x v="1349"/>
    <x v="1099"/>
    <x v="67"/>
    <x v="362"/>
    <x v="1116"/>
    <x v="51"/>
    <x v="1094"/>
    <x v="152"/>
    <x v="360"/>
    <x v="172"/>
    <x v="36"/>
  </r>
  <r>
    <x v="111"/>
    <x v="2"/>
    <x v="2"/>
    <x v="24"/>
    <x v="0"/>
    <x v="10"/>
    <x v="737"/>
    <x v="1233"/>
    <x v="539"/>
    <x v="879"/>
    <x v="75"/>
    <x v="420"/>
    <x v="1186"/>
    <x v="51"/>
    <x v="1181"/>
    <x v="237"/>
    <x v="415"/>
    <x v="166"/>
    <x v="36"/>
  </r>
  <r>
    <x v="111"/>
    <x v="2"/>
    <x v="2"/>
    <x v="24"/>
    <x v="0"/>
    <x v="8"/>
    <x v="816"/>
    <x v="938"/>
    <x v="888"/>
    <x v="302"/>
    <x v="59"/>
    <x v="342"/>
    <x v="821"/>
    <x v="66"/>
    <x v="776"/>
    <x v="553"/>
    <x v="1159"/>
    <x v="200"/>
    <x v="16"/>
  </r>
  <r>
    <x v="113"/>
    <x v="2"/>
    <x v="2"/>
    <x v="24"/>
    <x v="0"/>
    <x v="9"/>
    <x v="972"/>
    <x v="1022"/>
    <x v="1098"/>
    <x v="414"/>
    <x v="52"/>
    <x v="390"/>
    <x v="918"/>
    <x v="70"/>
    <x v="935"/>
    <x v="491"/>
    <x v="1142"/>
    <x v="211"/>
    <x v="17"/>
  </r>
  <r>
    <x v="113"/>
    <x v="2"/>
    <x v="2"/>
    <x v="24"/>
    <x v="0"/>
    <x v="10"/>
    <x v="1100"/>
    <x v="1081"/>
    <x v="1192"/>
    <x v="552"/>
    <x v="33"/>
    <x v="402"/>
    <x v="973"/>
    <x v="76"/>
    <x v="1113"/>
    <x v="408"/>
    <x v="1173"/>
    <x v="431"/>
    <x v="16"/>
  </r>
  <r>
    <x v="113"/>
    <x v="2"/>
    <x v="2"/>
    <x v="24"/>
    <x v="0"/>
    <x v="9"/>
    <x v="431"/>
    <x v="457"/>
    <x v="1257"/>
    <x v="533"/>
    <x v="21"/>
    <x v="87"/>
    <x v="317"/>
    <x v="74"/>
    <x v="489"/>
    <x v="416"/>
    <x v="169"/>
    <x v="439"/>
    <x v="15"/>
  </r>
  <r>
    <x v="115"/>
    <x v="4"/>
    <x v="2"/>
    <x v="24"/>
    <x v="0"/>
    <x v="9"/>
    <x v="14"/>
    <x v="0"/>
    <x v="12"/>
    <x v="47"/>
    <x v="16"/>
    <x v="0"/>
    <x v="14"/>
    <x v="54"/>
    <x v="26"/>
    <x v="11"/>
    <x v="10"/>
    <x v="10"/>
    <x v="13"/>
  </r>
  <r>
    <x v="115"/>
    <x v="6"/>
    <x v="2"/>
    <x v="24"/>
    <x v="0"/>
    <x v="9"/>
    <x v="2"/>
    <x v="0"/>
    <x v="3"/>
    <x v="47"/>
    <x v="71"/>
    <x v="0"/>
    <x v="4"/>
    <x v="49"/>
    <x v="1"/>
    <x v="11"/>
    <x v="10"/>
    <x v="10"/>
    <x v="13"/>
  </r>
  <r>
    <x v="115"/>
    <x v="3"/>
    <x v="2"/>
    <x v="24"/>
    <x v="0"/>
    <x v="9"/>
    <x v="77"/>
    <x v="3"/>
    <x v="16"/>
    <x v="456"/>
    <x v="21"/>
    <x v="1"/>
    <x v="76"/>
    <x v="62"/>
    <x v="123"/>
    <x v="466"/>
    <x v="1177"/>
    <x v="488"/>
    <x v="14"/>
  </r>
  <r>
    <x v="115"/>
    <x v="8"/>
    <x v="2"/>
    <x v="24"/>
    <x v="0"/>
    <x v="10"/>
    <x v="3"/>
    <x v="0"/>
    <x v="4"/>
    <x v="47"/>
    <x v="1"/>
    <x v="0"/>
    <x v="1"/>
    <x v="59"/>
    <x v="7"/>
    <x v="11"/>
    <x v="10"/>
    <x v="10"/>
    <x v="13"/>
  </r>
  <r>
    <x v="115"/>
    <x v="2"/>
    <x v="2"/>
    <x v="24"/>
    <x v="0"/>
    <x v="10"/>
    <x v="454"/>
    <x v="430"/>
    <x v="1165"/>
    <x v="731"/>
    <x v="24"/>
    <x v="63"/>
    <x v="329"/>
    <x v="75"/>
    <x v="477"/>
    <x v="328"/>
    <x v="247"/>
    <x v="607"/>
    <x v="38"/>
  </r>
  <r>
    <x v="115"/>
    <x v="4"/>
    <x v="2"/>
    <x v="24"/>
    <x v="0"/>
    <x v="10"/>
    <x v="72"/>
    <x v="65"/>
    <x v="1149"/>
    <x v="617"/>
    <x v="20"/>
    <x v="7"/>
    <x v="81"/>
    <x v="60"/>
    <x v="141"/>
    <x v="374"/>
    <x v="172"/>
    <x v="464"/>
    <x v="35"/>
  </r>
  <r>
    <x v="115"/>
    <x v="6"/>
    <x v="2"/>
    <x v="24"/>
    <x v="0"/>
    <x v="10"/>
    <x v="61"/>
    <x v="24"/>
    <x v="480"/>
    <x v="1080"/>
    <x v="29"/>
    <x v="3"/>
    <x v="96"/>
    <x v="55"/>
    <x v="125"/>
    <x v="171"/>
    <x v="1175"/>
    <x v="731"/>
    <x v="14"/>
  </r>
  <r>
    <x v="115"/>
    <x v="3"/>
    <x v="2"/>
    <x v="24"/>
    <x v="0"/>
    <x v="10"/>
    <x v="131"/>
    <x v="8"/>
    <x v="43"/>
    <x v="764"/>
    <x v="24"/>
    <x v="1"/>
    <x v="160"/>
    <x v="60"/>
    <x v="232"/>
    <x v="319"/>
    <x v="283"/>
    <x v="685"/>
    <x v="13"/>
  </r>
  <r>
    <x v="115"/>
    <x v="8"/>
    <x v="2"/>
    <x v="24"/>
    <x v="0"/>
    <x v="11"/>
    <x v="1387"/>
    <x v="62"/>
    <x v="199"/>
    <x v="18"/>
    <x v="107"/>
    <x v="555"/>
    <x v="1272"/>
    <x v="175"/>
    <x v="1400"/>
    <x v="763"/>
    <x v="1192"/>
    <x v="983"/>
    <x v="41"/>
  </r>
  <r>
    <x v="115"/>
    <x v="2"/>
    <x v="2"/>
    <x v="24"/>
    <x v="0"/>
    <x v="11"/>
    <x v="1417"/>
    <x v="269"/>
    <x v="815"/>
    <x v="19"/>
    <x v="107"/>
    <x v="555"/>
    <x v="1272"/>
    <x v="175"/>
    <x v="1400"/>
    <x v="763"/>
    <x v="1192"/>
    <x v="983"/>
    <x v="41"/>
  </r>
  <r>
    <x v="115"/>
    <x v="4"/>
    <x v="2"/>
    <x v="24"/>
    <x v="0"/>
    <x v="11"/>
    <x v="1403"/>
    <x v="71"/>
    <x v="1150"/>
    <x v="22"/>
    <x v="107"/>
    <x v="555"/>
    <x v="1272"/>
    <x v="175"/>
    <x v="1400"/>
    <x v="763"/>
    <x v="1192"/>
    <x v="983"/>
    <x v="41"/>
  </r>
  <r>
    <x v="115"/>
    <x v="6"/>
    <x v="2"/>
    <x v="24"/>
    <x v="0"/>
    <x v="11"/>
    <x v="1402"/>
    <x v="179"/>
    <x v="24"/>
    <x v="42"/>
    <x v="107"/>
    <x v="555"/>
    <x v="1272"/>
    <x v="175"/>
    <x v="1400"/>
    <x v="763"/>
    <x v="1192"/>
    <x v="983"/>
    <x v="41"/>
  </r>
  <r>
    <x v="115"/>
    <x v="3"/>
    <x v="2"/>
    <x v="24"/>
    <x v="0"/>
    <x v="11"/>
    <x v="190"/>
    <x v="92"/>
    <x v="803"/>
    <x v="1190"/>
    <x v="107"/>
    <x v="555"/>
    <x v="1272"/>
    <x v="175"/>
    <x v="1400"/>
    <x v="763"/>
    <x v="1192"/>
    <x v="983"/>
    <x v="41"/>
  </r>
  <r>
    <x v="115"/>
    <x v="8"/>
    <x v="2"/>
    <x v="24"/>
    <x v="1"/>
    <x v="0"/>
    <x v="1390"/>
    <x v="183"/>
    <x v="150"/>
    <x v="20"/>
    <x v="107"/>
    <x v="555"/>
    <x v="1272"/>
    <x v="175"/>
    <x v="1400"/>
    <x v="763"/>
    <x v="1192"/>
    <x v="983"/>
    <x v="41"/>
  </r>
  <r>
    <x v="115"/>
    <x v="2"/>
    <x v="2"/>
    <x v="24"/>
    <x v="1"/>
    <x v="0"/>
    <x v="1404"/>
    <x v="364"/>
    <x v="924"/>
    <x v="30"/>
    <x v="107"/>
    <x v="555"/>
    <x v="1272"/>
    <x v="175"/>
    <x v="1400"/>
    <x v="763"/>
    <x v="1192"/>
    <x v="983"/>
    <x v="41"/>
  </r>
  <r>
    <x v="115"/>
    <x v="4"/>
    <x v="2"/>
    <x v="24"/>
    <x v="1"/>
    <x v="0"/>
    <x v="1405"/>
    <x v="60"/>
    <x v="961"/>
    <x v="27"/>
    <x v="107"/>
    <x v="555"/>
    <x v="1272"/>
    <x v="175"/>
    <x v="1400"/>
    <x v="763"/>
    <x v="1192"/>
    <x v="983"/>
    <x v="41"/>
  </r>
  <r>
    <x v="115"/>
    <x v="6"/>
    <x v="2"/>
    <x v="24"/>
    <x v="1"/>
    <x v="0"/>
    <x v="1397"/>
    <x v="232"/>
    <x v="528"/>
    <x v="34"/>
    <x v="107"/>
    <x v="555"/>
    <x v="1272"/>
    <x v="175"/>
    <x v="1400"/>
    <x v="763"/>
    <x v="1192"/>
    <x v="983"/>
    <x v="41"/>
  </r>
  <r>
    <x v="115"/>
    <x v="3"/>
    <x v="2"/>
    <x v="24"/>
    <x v="1"/>
    <x v="0"/>
    <x v="219"/>
    <x v="74"/>
    <x v="50"/>
    <x v="90"/>
    <x v="107"/>
    <x v="555"/>
    <x v="1272"/>
    <x v="175"/>
    <x v="1400"/>
    <x v="763"/>
    <x v="1192"/>
    <x v="983"/>
    <x v="41"/>
  </r>
  <r>
    <x v="115"/>
    <x v="8"/>
    <x v="2"/>
    <x v="24"/>
    <x v="1"/>
    <x v="1"/>
    <x v="1388"/>
    <x v="6"/>
    <x v="62"/>
    <x v="44"/>
    <x v="107"/>
    <x v="555"/>
    <x v="1272"/>
    <x v="175"/>
    <x v="1400"/>
    <x v="763"/>
    <x v="1192"/>
    <x v="983"/>
    <x v="41"/>
  </r>
  <r>
    <x v="115"/>
    <x v="2"/>
    <x v="2"/>
    <x v="24"/>
    <x v="1"/>
    <x v="1"/>
    <x v="1401"/>
    <x v="293"/>
    <x v="734"/>
    <x v="33"/>
    <x v="107"/>
    <x v="555"/>
    <x v="1272"/>
    <x v="175"/>
    <x v="1400"/>
    <x v="763"/>
    <x v="1192"/>
    <x v="983"/>
    <x v="41"/>
  </r>
  <r>
    <x v="115"/>
    <x v="4"/>
    <x v="2"/>
    <x v="24"/>
    <x v="1"/>
    <x v="1"/>
    <x v="1399"/>
    <x v="131"/>
    <x v="503"/>
    <x v="11"/>
    <x v="107"/>
    <x v="555"/>
    <x v="1272"/>
    <x v="175"/>
    <x v="1400"/>
    <x v="763"/>
    <x v="1192"/>
    <x v="983"/>
    <x v="41"/>
  </r>
  <r>
    <x v="115"/>
    <x v="6"/>
    <x v="2"/>
    <x v="24"/>
    <x v="1"/>
    <x v="1"/>
    <x v="1416"/>
    <x v="114"/>
    <x v="962"/>
    <x v="39"/>
    <x v="107"/>
    <x v="555"/>
    <x v="1272"/>
    <x v="175"/>
    <x v="1400"/>
    <x v="763"/>
    <x v="1192"/>
    <x v="983"/>
    <x v="41"/>
  </r>
  <r>
    <x v="115"/>
    <x v="3"/>
    <x v="2"/>
    <x v="24"/>
    <x v="1"/>
    <x v="1"/>
    <x v="185"/>
    <x v="35"/>
    <x v="42"/>
    <x v="288"/>
    <x v="107"/>
    <x v="555"/>
    <x v="1272"/>
    <x v="175"/>
    <x v="1400"/>
    <x v="763"/>
    <x v="1192"/>
    <x v="983"/>
    <x v="41"/>
  </r>
  <r>
    <x v="115"/>
    <x v="8"/>
    <x v="2"/>
    <x v="24"/>
    <x v="1"/>
    <x v="2"/>
    <x v="0"/>
    <x v="0"/>
    <x v="1"/>
    <x v="0"/>
    <x v="107"/>
    <x v="555"/>
    <x v="1272"/>
    <x v="175"/>
    <x v="1400"/>
    <x v="763"/>
    <x v="1192"/>
    <x v="983"/>
    <x v="41"/>
  </r>
  <r>
    <x v="115"/>
    <x v="2"/>
    <x v="2"/>
    <x v="24"/>
    <x v="1"/>
    <x v="2"/>
    <x v="1398"/>
    <x v="150"/>
    <x v="771"/>
    <x v="41"/>
    <x v="107"/>
    <x v="555"/>
    <x v="1272"/>
    <x v="175"/>
    <x v="1400"/>
    <x v="763"/>
    <x v="1192"/>
    <x v="983"/>
    <x v="41"/>
  </r>
  <r>
    <x v="115"/>
    <x v="4"/>
    <x v="2"/>
    <x v="24"/>
    <x v="1"/>
    <x v="2"/>
    <x v="1386"/>
    <x v="0"/>
    <x v="1"/>
    <x v="0"/>
    <x v="107"/>
    <x v="555"/>
    <x v="1272"/>
    <x v="175"/>
    <x v="1400"/>
    <x v="763"/>
    <x v="1192"/>
    <x v="983"/>
    <x v="41"/>
  </r>
  <r>
    <x v="115"/>
    <x v="6"/>
    <x v="2"/>
    <x v="24"/>
    <x v="1"/>
    <x v="2"/>
    <x v="1408"/>
    <x v="12"/>
    <x v="40"/>
    <x v="46"/>
    <x v="107"/>
    <x v="555"/>
    <x v="1272"/>
    <x v="175"/>
    <x v="1400"/>
    <x v="763"/>
    <x v="1192"/>
    <x v="983"/>
    <x v="41"/>
  </r>
  <r>
    <x v="115"/>
    <x v="3"/>
    <x v="2"/>
    <x v="24"/>
    <x v="1"/>
    <x v="2"/>
    <x v="89"/>
    <x v="16"/>
    <x v="55"/>
    <x v="172"/>
    <x v="107"/>
    <x v="555"/>
    <x v="1272"/>
    <x v="175"/>
    <x v="1400"/>
    <x v="763"/>
    <x v="1192"/>
    <x v="983"/>
    <x v="41"/>
  </r>
  <r>
    <x v="115"/>
    <x v="8"/>
    <x v="2"/>
    <x v="24"/>
    <x v="1"/>
    <x v="3"/>
    <x v="1389"/>
    <x v="1"/>
    <x v="132"/>
    <x v="40"/>
    <x v="107"/>
    <x v="555"/>
    <x v="1272"/>
    <x v="175"/>
    <x v="1400"/>
    <x v="763"/>
    <x v="1192"/>
    <x v="983"/>
    <x v="41"/>
  </r>
  <r>
    <x v="115"/>
    <x v="2"/>
    <x v="2"/>
    <x v="24"/>
    <x v="1"/>
    <x v="3"/>
    <x v="1395"/>
    <x v="203"/>
    <x v="487"/>
    <x v="31"/>
    <x v="107"/>
    <x v="555"/>
    <x v="1272"/>
    <x v="175"/>
    <x v="1400"/>
    <x v="763"/>
    <x v="1192"/>
    <x v="983"/>
    <x v="41"/>
  </r>
  <r>
    <x v="115"/>
    <x v="4"/>
    <x v="2"/>
    <x v="24"/>
    <x v="1"/>
    <x v="3"/>
    <x v="1400"/>
    <x v="25"/>
    <x v="429"/>
    <x v="37"/>
    <x v="107"/>
    <x v="555"/>
    <x v="1272"/>
    <x v="175"/>
    <x v="1400"/>
    <x v="763"/>
    <x v="1192"/>
    <x v="983"/>
    <x v="41"/>
  </r>
  <r>
    <x v="115"/>
    <x v="6"/>
    <x v="2"/>
    <x v="24"/>
    <x v="1"/>
    <x v="3"/>
    <x v="1407"/>
    <x v="14"/>
    <x v="33"/>
    <x v="45"/>
    <x v="107"/>
    <x v="555"/>
    <x v="1272"/>
    <x v="175"/>
    <x v="1400"/>
    <x v="763"/>
    <x v="1192"/>
    <x v="983"/>
    <x v="41"/>
  </r>
  <r>
    <x v="115"/>
    <x v="3"/>
    <x v="2"/>
    <x v="24"/>
    <x v="1"/>
    <x v="3"/>
    <x v="145"/>
    <x v="94"/>
    <x v="1140"/>
    <x v="1022"/>
    <x v="107"/>
    <x v="555"/>
    <x v="1272"/>
    <x v="175"/>
    <x v="1400"/>
    <x v="763"/>
    <x v="1192"/>
    <x v="983"/>
    <x v="41"/>
  </r>
  <r>
    <x v="115"/>
    <x v="8"/>
    <x v="2"/>
    <x v="24"/>
    <x v="1"/>
    <x v="4"/>
    <x v="1"/>
    <x v="0"/>
    <x v="2"/>
    <x v="0"/>
    <x v="3"/>
    <x v="0"/>
    <x v="2"/>
    <x v="51"/>
    <x v="8"/>
    <x v="11"/>
    <x v="10"/>
    <x v="10"/>
    <x v="13"/>
  </r>
  <r>
    <x v="115"/>
    <x v="2"/>
    <x v="2"/>
    <x v="24"/>
    <x v="1"/>
    <x v="4"/>
    <x v="528"/>
    <x v="302"/>
    <x v="460"/>
    <x v="1212"/>
    <x v="16"/>
    <x v="38"/>
    <x v="475"/>
    <x v="69"/>
    <x v="791"/>
    <x v="103"/>
    <x v="216"/>
    <x v="936"/>
    <x v="25"/>
  </r>
  <r>
    <x v="115"/>
    <x v="4"/>
    <x v="2"/>
    <x v="24"/>
    <x v="1"/>
    <x v="4"/>
    <x v="16"/>
    <x v="2"/>
    <x v="1025"/>
    <x v="644"/>
    <x v="18"/>
    <x v="1"/>
    <x v="9"/>
    <x v="175"/>
    <x v="13"/>
    <x v="362"/>
    <x v="1113"/>
    <x v="401"/>
    <x v="39"/>
  </r>
  <r>
    <x v="115"/>
    <x v="6"/>
    <x v="2"/>
    <x v="24"/>
    <x v="1"/>
    <x v="4"/>
    <x v="56"/>
    <x v="0"/>
    <x v="18"/>
    <x v="47"/>
    <x v="62"/>
    <x v="0"/>
    <x v="51"/>
    <x v="0"/>
    <x v="33"/>
    <x v="11"/>
    <x v="10"/>
    <x v="10"/>
    <x v="13"/>
  </r>
  <r>
    <x v="115"/>
    <x v="3"/>
    <x v="2"/>
    <x v="24"/>
    <x v="1"/>
    <x v="4"/>
    <x v="53"/>
    <x v="3"/>
    <x v="39"/>
    <x v="171"/>
    <x v="34"/>
    <x v="1"/>
    <x v="39"/>
    <x v="175"/>
    <x v="41"/>
    <x v="668"/>
    <x v="1177"/>
    <x v="323"/>
    <x v="14"/>
  </r>
  <r>
    <x v="115"/>
    <x v="8"/>
    <x v="2"/>
    <x v="24"/>
    <x v="1"/>
    <x v="5"/>
    <x v="0"/>
    <x v="0"/>
    <x v="1"/>
    <x v="47"/>
    <x v="0"/>
    <x v="0"/>
    <x v="0"/>
    <x v="0"/>
    <x v="0"/>
    <x v="10"/>
    <x v="10"/>
    <x v="10"/>
    <x v="10"/>
  </r>
  <r>
    <x v="115"/>
    <x v="2"/>
    <x v="2"/>
    <x v="24"/>
    <x v="1"/>
    <x v="5"/>
    <x v="453"/>
    <x v="281"/>
    <x v="536"/>
    <x v="1132"/>
    <x v="23"/>
    <x v="35"/>
    <x v="309"/>
    <x v="77"/>
    <x v="465"/>
    <x v="147"/>
    <x v="204"/>
    <x v="855"/>
    <x v="35"/>
  </r>
  <r>
    <x v="115"/>
    <x v="4"/>
    <x v="2"/>
    <x v="24"/>
    <x v="1"/>
    <x v="5"/>
    <x v="0"/>
    <x v="0"/>
    <x v="1"/>
    <x v="47"/>
    <x v="0"/>
    <x v="0"/>
    <x v="0"/>
    <x v="7"/>
    <x v="0"/>
    <x v="10"/>
    <x v="10"/>
    <x v="10"/>
    <x v="10"/>
  </r>
  <r>
    <x v="115"/>
    <x v="6"/>
    <x v="2"/>
    <x v="24"/>
    <x v="1"/>
    <x v="5"/>
    <x v="0"/>
    <x v="0"/>
    <x v="1"/>
    <x v="47"/>
    <x v="0"/>
    <x v="0"/>
    <x v="1272"/>
    <x v="7"/>
    <x v="0"/>
    <x v="10"/>
    <x v="10"/>
    <x v="10"/>
    <x v="10"/>
  </r>
  <r>
    <x v="115"/>
    <x v="3"/>
    <x v="2"/>
    <x v="24"/>
    <x v="1"/>
    <x v="5"/>
    <x v="0"/>
    <x v="0"/>
    <x v="1"/>
    <x v="47"/>
    <x v="0"/>
    <x v="0"/>
    <x v="0"/>
    <x v="7"/>
    <x v="0"/>
    <x v="10"/>
    <x v="10"/>
    <x v="10"/>
    <x v="10"/>
  </r>
  <r>
    <x v="115"/>
    <x v="8"/>
    <x v="2"/>
    <x v="24"/>
    <x v="1"/>
    <x v="6"/>
    <x v="0"/>
    <x v="0"/>
    <x v="1"/>
    <x v="47"/>
    <x v="0"/>
    <x v="0"/>
    <x v="0"/>
    <x v="7"/>
    <x v="0"/>
    <x v="10"/>
    <x v="10"/>
    <x v="10"/>
    <x v="10"/>
  </r>
  <r>
    <x v="115"/>
    <x v="2"/>
    <x v="2"/>
    <x v="24"/>
    <x v="1"/>
    <x v="6"/>
    <x v="526"/>
    <x v="261"/>
    <x v="627"/>
    <x v="1283"/>
    <x v="16"/>
    <x v="33"/>
    <x v="274"/>
    <x v="93"/>
    <x v="516"/>
    <x v="31"/>
    <x v="184"/>
    <x v="234"/>
    <x v="35"/>
  </r>
  <r>
    <x v="115"/>
    <x v="4"/>
    <x v="2"/>
    <x v="24"/>
    <x v="1"/>
    <x v="6"/>
    <x v="0"/>
    <x v="0"/>
    <x v="1"/>
    <x v="47"/>
    <x v="0"/>
    <x v="0"/>
    <x v="0"/>
    <x v="7"/>
    <x v="0"/>
    <x v="10"/>
    <x v="10"/>
    <x v="10"/>
    <x v="10"/>
  </r>
  <r>
    <x v="115"/>
    <x v="6"/>
    <x v="2"/>
    <x v="24"/>
    <x v="1"/>
    <x v="6"/>
    <x v="0"/>
    <x v="0"/>
    <x v="1"/>
    <x v="47"/>
    <x v="0"/>
    <x v="0"/>
    <x v="1272"/>
    <x v="7"/>
    <x v="0"/>
    <x v="10"/>
    <x v="10"/>
    <x v="10"/>
    <x v="10"/>
  </r>
  <r>
    <x v="115"/>
    <x v="3"/>
    <x v="2"/>
    <x v="24"/>
    <x v="1"/>
    <x v="6"/>
    <x v="0"/>
    <x v="0"/>
    <x v="1"/>
    <x v="47"/>
    <x v="0"/>
    <x v="0"/>
    <x v="0"/>
    <x v="7"/>
    <x v="0"/>
    <x v="10"/>
    <x v="10"/>
    <x v="10"/>
    <x v="10"/>
  </r>
  <r>
    <x v="116"/>
    <x v="2"/>
    <x v="2"/>
    <x v="24"/>
    <x v="0"/>
    <x v="9"/>
    <x v="240"/>
    <x v="721"/>
    <x v="646"/>
    <x v="874"/>
    <x v="41"/>
    <x v="140"/>
    <x v="219"/>
    <x v="65"/>
    <x v="228"/>
    <x v="252"/>
    <x v="356"/>
    <x v="162"/>
    <x v="31"/>
  </r>
  <r>
    <x v="116"/>
    <x v="2"/>
    <x v="2"/>
    <x v="24"/>
    <x v="0"/>
    <x v="10"/>
    <x v="361"/>
    <x v="877"/>
    <x v="872"/>
    <x v="881"/>
    <x v="50"/>
    <x v="211"/>
    <x v="459"/>
    <x v="59"/>
    <x v="421"/>
    <x v="230"/>
    <x v="395"/>
    <x v="166"/>
    <x v="21"/>
  </r>
  <r>
    <x v="116"/>
    <x v="2"/>
    <x v="2"/>
    <x v="24"/>
    <x v="0"/>
    <x v="11"/>
    <x v="239"/>
    <x v="853"/>
    <x v="865"/>
    <x v="357"/>
    <x v="49"/>
    <x v="185"/>
    <x v="333"/>
    <x v="57"/>
    <x v="314"/>
    <x v="407"/>
    <x v="477"/>
    <x v="156"/>
    <x v="28"/>
  </r>
  <r>
    <x v="116"/>
    <x v="2"/>
    <x v="2"/>
    <x v="24"/>
    <x v="1"/>
    <x v="0"/>
    <x v="338"/>
    <x v="999"/>
    <x v="1129"/>
    <x v="358"/>
    <x v="46"/>
    <x v="285"/>
    <x v="499"/>
    <x v="56"/>
    <x v="478"/>
    <x v="405"/>
    <x v="383"/>
    <x v="155"/>
    <x v="29"/>
  </r>
  <r>
    <x v="116"/>
    <x v="2"/>
    <x v="2"/>
    <x v="24"/>
    <x v="1"/>
    <x v="1"/>
    <x v="381"/>
    <x v="1027"/>
    <x v="1213"/>
    <x v="361"/>
    <x v="37"/>
    <x v="324"/>
    <x v="546"/>
    <x v="57"/>
    <x v="591"/>
    <x v="376"/>
    <x v="324"/>
    <x v="155"/>
    <x v="30"/>
  </r>
  <r>
    <x v="116"/>
    <x v="2"/>
    <x v="2"/>
    <x v="24"/>
    <x v="1"/>
    <x v="2"/>
    <x v="342"/>
    <x v="935"/>
    <x v="1005"/>
    <x v="665"/>
    <x v="35"/>
    <x v="251"/>
    <x v="464"/>
    <x v="58"/>
    <x v="533"/>
    <x v="315"/>
    <x v="366"/>
    <x v="157"/>
    <x v="27"/>
  </r>
  <r>
    <x v="116"/>
    <x v="2"/>
    <x v="2"/>
    <x v="24"/>
    <x v="1"/>
    <x v="3"/>
    <x v="207"/>
    <x v="646"/>
    <x v="379"/>
    <x v="882"/>
    <x v="44"/>
    <x v="113"/>
    <x v="335"/>
    <x v="56"/>
    <x v="338"/>
    <x v="227"/>
    <x v="368"/>
    <x v="164"/>
    <x v="17"/>
  </r>
  <r>
    <x v="116"/>
    <x v="2"/>
    <x v="2"/>
    <x v="24"/>
    <x v="1"/>
    <x v="4"/>
    <x v="246"/>
    <x v="775"/>
    <x v="695"/>
    <x v="666"/>
    <x v="43"/>
    <x v="151"/>
    <x v="321"/>
    <x v="58"/>
    <x v="328"/>
    <x v="309"/>
    <x v="458"/>
    <x v="160"/>
    <x v="23"/>
  </r>
  <r>
    <x v="116"/>
    <x v="2"/>
    <x v="2"/>
    <x v="24"/>
    <x v="1"/>
    <x v="5"/>
    <x v="309"/>
    <x v="920"/>
    <x v="992"/>
    <x v="662"/>
    <x v="51"/>
    <x v="201"/>
    <x v="388"/>
    <x v="59"/>
    <x v="351"/>
    <x v="343"/>
    <x v="539"/>
    <x v="160"/>
    <x v="26"/>
  </r>
  <r>
    <x v="116"/>
    <x v="2"/>
    <x v="2"/>
    <x v="24"/>
    <x v="1"/>
    <x v="6"/>
    <x v="347"/>
    <x v="982"/>
    <x v="1118"/>
    <x v="362"/>
    <x v="42"/>
    <x v="254"/>
    <x v="378"/>
    <x v="61"/>
    <x v="387"/>
    <x v="372"/>
    <x v="488"/>
    <x v="157"/>
    <x v="31"/>
  </r>
  <r>
    <x v="117"/>
    <x v="2"/>
    <x v="2"/>
    <x v="24"/>
    <x v="1"/>
    <x v="4"/>
    <x v="36"/>
    <x v="0"/>
    <x v="61"/>
    <x v="47"/>
    <x v="55"/>
    <x v="0"/>
    <x v="37"/>
    <x v="59"/>
    <x v="29"/>
    <x v="11"/>
    <x v="10"/>
    <x v="10"/>
    <x v="13"/>
  </r>
  <r>
    <x v="117"/>
    <x v="2"/>
    <x v="2"/>
    <x v="24"/>
    <x v="1"/>
    <x v="5"/>
    <x v="844"/>
    <x v="610"/>
    <x v="1261"/>
    <x v="1085"/>
    <x v="24"/>
    <x v="103"/>
    <x v="920"/>
    <x v="62"/>
    <x v="1144"/>
    <x v="170"/>
    <x v="383"/>
    <x v="932"/>
    <x v="25"/>
  </r>
  <r>
    <x v="117"/>
    <x v="2"/>
    <x v="2"/>
    <x v="24"/>
    <x v="1"/>
    <x v="6"/>
    <x v="522"/>
    <x v="421"/>
    <x v="1053"/>
    <x v="937"/>
    <x v="47"/>
    <x v="50"/>
    <x v="570"/>
    <x v="64"/>
    <x v="550"/>
    <x v="238"/>
    <x v="372"/>
    <x v="817"/>
    <x v="25"/>
  </r>
  <r>
    <x v="118"/>
    <x v="2"/>
    <x v="2"/>
    <x v="24"/>
    <x v="0"/>
    <x v="10"/>
    <x v="386"/>
    <x v="297"/>
    <x v="779"/>
    <x v="934"/>
    <x v="39"/>
    <x v="36"/>
    <x v="377"/>
    <x v="64"/>
    <x v="411"/>
    <x v="240"/>
    <x v="236"/>
    <x v="717"/>
    <x v="33"/>
  </r>
  <r>
    <x v="118"/>
    <x v="2"/>
    <x v="2"/>
    <x v="24"/>
    <x v="0"/>
    <x v="11"/>
    <x v="571"/>
    <x v="471"/>
    <x v="1153"/>
    <x v="943"/>
    <x v="36"/>
    <x v="101"/>
    <x v="558"/>
    <x v="69"/>
    <x v="621"/>
    <x v="235"/>
    <x v="1161"/>
    <x v="612"/>
    <x v="36"/>
  </r>
  <r>
    <x v="118"/>
    <x v="2"/>
    <x v="2"/>
    <x v="24"/>
    <x v="1"/>
    <x v="0"/>
    <x v="715"/>
    <x v="562"/>
    <x v="1312"/>
    <x v="971"/>
    <x v="31"/>
    <x v="143"/>
    <x v="641"/>
    <x v="72"/>
    <x v="767"/>
    <x v="219"/>
    <x v="1156"/>
    <x v="620"/>
    <x v="37"/>
  </r>
  <r>
    <x v="118"/>
    <x v="2"/>
    <x v="2"/>
    <x v="24"/>
    <x v="1"/>
    <x v="1"/>
    <x v="871"/>
    <x v="708"/>
    <x v="275"/>
    <x v="967"/>
    <x v="29"/>
    <x v="210"/>
    <x v="689"/>
    <x v="81"/>
    <x v="839"/>
    <x v="221"/>
    <x v="1161"/>
    <x v="626"/>
    <x v="39"/>
  </r>
  <r>
    <x v="121"/>
    <x v="2"/>
    <x v="2"/>
    <x v="24"/>
    <x v="0"/>
    <x v="11"/>
    <x v="0"/>
    <x v="0"/>
    <x v="0"/>
    <x v="47"/>
    <x v="0"/>
    <x v="0"/>
    <x v="0"/>
    <x v="7"/>
    <x v="0"/>
    <x v="10"/>
    <x v="10"/>
    <x v="10"/>
    <x v="10"/>
  </r>
  <r>
    <x v="121"/>
    <x v="2"/>
    <x v="2"/>
    <x v="24"/>
    <x v="1"/>
    <x v="0"/>
    <x v="42"/>
    <x v="67"/>
    <x v="1244"/>
    <x v="153"/>
    <x v="41"/>
    <x v="5"/>
    <x v="40"/>
    <x v="59"/>
    <x v="40"/>
    <x v="674"/>
    <x v="345"/>
    <x v="215"/>
    <x v="37"/>
  </r>
  <r>
    <x v="121"/>
    <x v="2"/>
    <x v="2"/>
    <x v="24"/>
    <x v="1"/>
    <x v="1"/>
    <x v="49"/>
    <x v="129"/>
    <x v="509"/>
    <x v="1177"/>
    <x v="20"/>
    <x v="8"/>
    <x v="23"/>
    <x v="73"/>
    <x v="38"/>
    <x v="91"/>
    <x v="506"/>
    <x v="192"/>
    <x v="23"/>
  </r>
  <r>
    <x v="121"/>
    <x v="2"/>
    <x v="2"/>
    <x v="24"/>
    <x v="1"/>
    <x v="2"/>
    <x v="43"/>
    <x v="146"/>
    <x v="552"/>
    <x v="1015"/>
    <x v="82"/>
    <x v="7"/>
    <x v="25"/>
    <x v="68"/>
    <x v="12"/>
    <x v="162"/>
    <x v="718"/>
    <x v="189"/>
    <x v="20"/>
  </r>
  <r>
    <x v="123"/>
    <x v="2"/>
    <x v="2"/>
    <x v="24"/>
    <x v="1"/>
    <x v="4"/>
    <x v="170"/>
    <x v="240"/>
    <x v="774"/>
    <x v="372"/>
    <x v="16"/>
    <x v="4"/>
    <x v="107"/>
    <x v="73"/>
    <x v="226"/>
    <x v="520"/>
    <x v="1136"/>
    <x v="357"/>
    <x v="25"/>
  </r>
  <r>
    <x v="123"/>
    <x v="2"/>
    <x v="2"/>
    <x v="24"/>
    <x v="1"/>
    <x v="5"/>
    <x v="150"/>
    <x v="97"/>
    <x v="1159"/>
    <x v="992"/>
    <x v="22"/>
    <x v="2"/>
    <x v="93"/>
    <x v="73"/>
    <x v="155"/>
    <x v="208"/>
    <x v="1046"/>
    <x v="506"/>
    <x v="14"/>
  </r>
  <r>
    <x v="123"/>
    <x v="2"/>
    <x v="2"/>
    <x v="24"/>
    <x v="1"/>
    <x v="6"/>
    <x v="672"/>
    <x v="513"/>
    <x v="1180"/>
    <x v="1017"/>
    <x v="20"/>
    <x v="25"/>
    <x v="650"/>
    <x v="69"/>
    <x v="927"/>
    <x v="206"/>
    <x v="994"/>
    <x v="490"/>
    <x v="14"/>
  </r>
  <r>
    <x v="124"/>
    <x v="2"/>
    <x v="2"/>
    <x v="24"/>
    <x v="1"/>
    <x v="4"/>
    <x v="692"/>
    <x v="627"/>
    <x v="258"/>
    <x v="789"/>
    <x v="21"/>
    <x v="74"/>
    <x v="601"/>
    <x v="74"/>
    <x v="841"/>
    <x v="299"/>
    <x v="672"/>
    <x v="887"/>
    <x v="33"/>
  </r>
  <r>
    <x v="124"/>
    <x v="2"/>
    <x v="2"/>
    <x v="24"/>
    <x v="1"/>
    <x v="5"/>
    <x v="692"/>
    <x v="627"/>
    <x v="258"/>
    <x v="789"/>
    <x v="31"/>
    <x v="122"/>
    <x v="599"/>
    <x v="74"/>
    <x v="716"/>
    <x v="299"/>
    <x v="289"/>
    <x v="659"/>
    <x v="37"/>
  </r>
  <r>
    <x v="124"/>
    <x v="2"/>
    <x v="2"/>
    <x v="24"/>
    <x v="1"/>
    <x v="6"/>
    <x v="519"/>
    <x v="603"/>
    <x v="294"/>
    <x v="400"/>
    <x v="32"/>
    <x v="89"/>
    <x v="409"/>
    <x v="74"/>
    <x v="494"/>
    <x v="503"/>
    <x v="472"/>
    <x v="573"/>
    <x v="38"/>
  </r>
  <r>
    <x v="138"/>
    <x v="2"/>
    <x v="2"/>
    <x v="24"/>
    <x v="1"/>
    <x v="4"/>
    <x v="1396"/>
    <x v="1439"/>
    <x v="933"/>
    <x v="656"/>
    <x v="8"/>
    <x v="21"/>
    <x v="295"/>
    <x v="64"/>
    <x v="1395"/>
    <x v="356"/>
    <x v="648"/>
    <x v="804"/>
    <x v="33"/>
  </r>
  <r>
    <x v="138"/>
    <x v="2"/>
    <x v="2"/>
    <x v="24"/>
    <x v="1"/>
    <x v="5"/>
    <x v="1410"/>
    <x v="1434"/>
    <x v="382"/>
    <x v="538"/>
    <x v="14"/>
    <x v="553"/>
    <x v="1267"/>
    <x v="69"/>
    <x v="1388"/>
    <x v="413"/>
    <x v="564"/>
    <x v="702"/>
    <x v="35"/>
  </r>
  <r>
    <x v="139"/>
    <x v="2"/>
    <x v="2"/>
    <x v="24"/>
    <x v="1"/>
    <x v="4"/>
    <x v="15"/>
    <x v="145"/>
    <x v="574"/>
    <x v="54"/>
    <x v="35"/>
    <x v="11"/>
    <x v="18"/>
    <x v="53"/>
    <x v="20"/>
    <x v="707"/>
    <x v="356"/>
    <x v="151"/>
    <x v="34"/>
  </r>
  <r>
    <x v="139"/>
    <x v="2"/>
    <x v="2"/>
    <x v="24"/>
    <x v="1"/>
    <x v="5"/>
    <x v="1044"/>
    <x v="1131"/>
    <x v="1341"/>
    <x v="278"/>
    <x v="52"/>
    <x v="377"/>
    <x v="1123"/>
    <x v="61"/>
    <x v="1166"/>
    <x v="570"/>
    <x v="364"/>
    <x v="442"/>
    <x v="36"/>
  </r>
  <r>
    <x v="139"/>
    <x v="2"/>
    <x v="2"/>
    <x v="24"/>
    <x v="1"/>
    <x v="6"/>
    <x v="765"/>
    <x v="1121"/>
    <x v="1354"/>
    <x v="1178"/>
    <x v="79"/>
    <x v="364"/>
    <x v="892"/>
    <x v="60"/>
    <x v="746"/>
    <x v="89"/>
    <x v="392"/>
    <x v="182"/>
    <x v="16"/>
  </r>
  <r>
    <x v="138"/>
    <x v="2"/>
    <x v="2"/>
    <x v="24"/>
    <x v="1"/>
    <x v="6"/>
    <x v="364"/>
    <x v="417"/>
    <x v="1182"/>
    <x v="466"/>
    <x v="18"/>
    <x v="36"/>
    <x v="302"/>
    <x v="68"/>
    <x v="529"/>
    <x v="457"/>
    <x v="602"/>
    <x v="666"/>
    <x v="35"/>
  </r>
  <r>
    <x v="140"/>
    <x v="2"/>
    <x v="2"/>
    <x v="24"/>
    <x v="1"/>
    <x v="1"/>
    <x v="1209"/>
    <x v="1051"/>
    <x v="896"/>
    <x v="961"/>
    <x v="30"/>
    <x v="267"/>
    <x v="940"/>
    <x v="98"/>
    <x v="1103"/>
    <x v="222"/>
    <x v="642"/>
    <x v="222"/>
    <x v="36"/>
  </r>
  <r>
    <x v="140"/>
    <x v="2"/>
    <x v="2"/>
    <x v="24"/>
    <x v="0"/>
    <x v="11"/>
    <x v="1214"/>
    <x v="963"/>
    <x v="317"/>
    <x v="1194"/>
    <x v="59"/>
    <x v="207"/>
    <x v="752"/>
    <x v="146"/>
    <x v="684"/>
    <x v="108"/>
    <x v="645"/>
    <x v="363"/>
    <x v="37"/>
  </r>
  <r>
    <x v="140"/>
    <x v="2"/>
    <x v="2"/>
    <x v="24"/>
    <x v="1"/>
    <x v="0"/>
    <x v="1061"/>
    <x v="925"/>
    <x v="678"/>
    <x v="918"/>
    <x v="25"/>
    <x v="191"/>
    <x v="765"/>
    <x v="97"/>
    <x v="987"/>
    <x v="249"/>
    <x v="619"/>
    <x v="937"/>
    <x v="36"/>
  </r>
  <r>
    <x v="140"/>
    <x v="2"/>
    <x v="2"/>
    <x v="24"/>
    <x v="1"/>
    <x v="2"/>
    <x v="1379"/>
    <x v="1418"/>
    <x v="1239"/>
    <x v="452"/>
    <x v="99"/>
    <x v="546"/>
    <x v="1234"/>
    <x v="93"/>
    <x v="1260"/>
    <x v="463"/>
    <x v="549"/>
    <x v="639"/>
    <x v="15"/>
  </r>
  <r>
    <x v="140"/>
    <x v="2"/>
    <x v="2"/>
    <x v="24"/>
    <x v="1"/>
    <x v="3"/>
    <x v="1094"/>
    <x v="813"/>
    <x v="242"/>
    <x v="1148"/>
    <x v="57"/>
    <x v="150"/>
    <x v="779"/>
    <x v="99"/>
    <x v="733"/>
    <x v="137"/>
    <x v="553"/>
    <x v="318"/>
    <x v="35"/>
  </r>
  <r>
    <x v="140"/>
    <x v="2"/>
    <x v="2"/>
    <x v="24"/>
    <x v="1"/>
    <x v="4"/>
    <x v="1204"/>
    <x v="928"/>
    <x v="276"/>
    <x v="1198"/>
    <x v="25"/>
    <x v="204"/>
    <x v="896"/>
    <x v="105"/>
    <x v="1109"/>
    <x v="106"/>
    <x v="548"/>
    <x v="336"/>
    <x v="35"/>
  </r>
  <r>
    <x v="140"/>
    <x v="2"/>
    <x v="2"/>
    <x v="24"/>
    <x v="1"/>
    <x v="5"/>
    <x v="1247"/>
    <x v="1040"/>
    <x v="672"/>
    <x v="1137"/>
    <x v="34"/>
    <x v="292"/>
    <x v="959"/>
    <x v="112"/>
    <x v="1095"/>
    <x v="145"/>
    <x v="486"/>
    <x v="279"/>
    <x v="37"/>
  </r>
  <r>
    <x v="140"/>
    <x v="2"/>
    <x v="2"/>
    <x v="24"/>
    <x v="1"/>
    <x v="6"/>
    <x v="1064"/>
    <x v="734"/>
    <x v="1151"/>
    <x v="1216"/>
    <x v="46"/>
    <x v="142"/>
    <x v="760"/>
    <x v="98"/>
    <x v="786"/>
    <x v="90"/>
    <x v="405"/>
    <x v="303"/>
    <x v="35"/>
  </r>
  <r>
    <x v="142"/>
    <x v="8"/>
    <x v="2"/>
    <x v="24"/>
    <x v="1"/>
    <x v="0"/>
    <x v="247"/>
    <x v="207"/>
    <x v="149"/>
    <x v="845"/>
    <x v="42"/>
    <x v="5"/>
    <x v="195"/>
    <x v="68"/>
    <x v="193"/>
    <x v="278"/>
    <x v="146"/>
    <x v="61"/>
    <x v="14"/>
  </r>
  <r>
    <x v="142"/>
    <x v="2"/>
    <x v="2"/>
    <x v="24"/>
    <x v="1"/>
    <x v="0"/>
    <x v="1207"/>
    <x v="1402"/>
    <x v="1081"/>
    <x v="1103"/>
    <x v="63"/>
    <x v="411"/>
    <x v="1097"/>
    <x v="76"/>
    <x v="1079"/>
    <x v="144"/>
    <x v="1066"/>
    <x v="572"/>
    <x v="39"/>
  </r>
  <r>
    <x v="142"/>
    <x v="4"/>
    <x v="2"/>
    <x v="24"/>
    <x v="1"/>
    <x v="0"/>
    <x v="45"/>
    <x v="253"/>
    <x v="940"/>
    <x v="661"/>
    <x v="37"/>
    <x v="6"/>
    <x v="45"/>
    <x v="59"/>
    <x v="48"/>
    <x v="348"/>
    <x v="1071"/>
    <x v="206"/>
    <x v="38"/>
  </r>
  <r>
    <x v="142"/>
    <x v="6"/>
    <x v="2"/>
    <x v="24"/>
    <x v="1"/>
    <x v="0"/>
    <x v="380"/>
    <x v="856"/>
    <x v="860"/>
    <x v="1002"/>
    <x v="97"/>
    <x v="55"/>
    <x v="620"/>
    <x v="55"/>
    <x v="378"/>
    <x v="196"/>
    <x v="1100"/>
    <x v="549"/>
    <x v="25"/>
  </r>
  <r>
    <x v="142"/>
    <x v="8"/>
    <x v="2"/>
    <x v="24"/>
    <x v="1"/>
    <x v="1"/>
    <x v="662"/>
    <x v="416"/>
    <x v="163"/>
    <x v="1191"/>
    <x v="33"/>
    <x v="15"/>
    <x v="447"/>
    <x v="86"/>
    <x v="528"/>
    <x v="113"/>
    <x v="145"/>
    <x v="95"/>
    <x v="14"/>
  </r>
  <r>
    <x v="142"/>
    <x v="2"/>
    <x v="2"/>
    <x v="24"/>
    <x v="1"/>
    <x v="1"/>
    <x v="1261"/>
    <x v="1412"/>
    <x v="1240"/>
    <x v="1169"/>
    <x v="63"/>
    <x v="450"/>
    <x v="1177"/>
    <x v="76"/>
    <x v="1198"/>
    <x v="107"/>
    <x v="1073"/>
    <x v="630"/>
    <x v="38"/>
  </r>
  <r>
    <x v="142"/>
    <x v="4"/>
    <x v="2"/>
    <x v="24"/>
    <x v="1"/>
    <x v="1"/>
    <x v="283"/>
    <x v="498"/>
    <x v="1429"/>
    <x v="80"/>
    <x v="38"/>
    <x v="17"/>
    <x v="230"/>
    <x v="68"/>
    <x v="247"/>
    <x v="734"/>
    <x v="1092"/>
    <x v="822"/>
    <x v="33"/>
  </r>
  <r>
    <x v="142"/>
    <x v="6"/>
    <x v="2"/>
    <x v="24"/>
    <x v="1"/>
    <x v="1"/>
    <x v="933"/>
    <x v="968"/>
    <x v="897"/>
    <x v="490"/>
    <x v="65"/>
    <x v="87"/>
    <x v="913"/>
    <x v="68"/>
    <x v="840"/>
    <x v="443"/>
    <x v="1075"/>
    <x v="331"/>
    <x v="14"/>
  </r>
  <r>
    <x v="142"/>
    <x v="8"/>
    <x v="2"/>
    <x v="24"/>
    <x v="1"/>
    <x v="2"/>
    <x v="514"/>
    <x v="408"/>
    <x v="186"/>
    <x v="962"/>
    <x v="28"/>
    <x v="14"/>
    <x v="297"/>
    <x v="87"/>
    <x v="402"/>
    <x v="222"/>
    <x v="147"/>
    <x v="74"/>
    <x v="25"/>
  </r>
  <r>
    <x v="142"/>
    <x v="2"/>
    <x v="2"/>
    <x v="24"/>
    <x v="1"/>
    <x v="2"/>
    <x v="1223"/>
    <x v="1392"/>
    <x v="1056"/>
    <x v="1179"/>
    <x v="52"/>
    <x v="407"/>
    <x v="1102"/>
    <x v="79"/>
    <x v="1136"/>
    <x v="88"/>
    <x v="1065"/>
    <x v="639"/>
    <x v="38"/>
  </r>
  <r>
    <x v="142"/>
    <x v="4"/>
    <x v="2"/>
    <x v="24"/>
    <x v="1"/>
    <x v="2"/>
    <x v="232"/>
    <x v="334"/>
    <x v="1049"/>
    <x v="270"/>
    <x v="40"/>
    <x v="10"/>
    <x v="137"/>
    <x v="77"/>
    <x v="144"/>
    <x v="575"/>
    <x v="1043"/>
    <x v="938"/>
    <x v="33"/>
  </r>
  <r>
    <x v="142"/>
    <x v="6"/>
    <x v="2"/>
    <x v="24"/>
    <x v="1"/>
    <x v="2"/>
    <x v="732"/>
    <x v="784"/>
    <x v="645"/>
    <x v="497"/>
    <x v="39"/>
    <x v="49"/>
    <x v="748"/>
    <x v="66"/>
    <x v="827"/>
    <x v="437"/>
    <x v="1067"/>
    <x v="328"/>
    <x v="14"/>
  </r>
  <r>
    <x v="142"/>
    <x v="9"/>
    <x v="2"/>
    <x v="24"/>
    <x v="1"/>
    <x v="2"/>
    <x v="208"/>
    <x v="419"/>
    <x v="100"/>
    <x v="77"/>
    <x v="66"/>
    <x v="13"/>
    <x v="130"/>
    <x v="76"/>
    <x v="88"/>
    <x v="738"/>
    <x v="40"/>
    <x v="34"/>
    <x v="36"/>
  </r>
  <r>
    <x v="142"/>
    <x v="8"/>
    <x v="2"/>
    <x v="24"/>
    <x v="1"/>
    <x v="3"/>
    <x v="0"/>
    <x v="0"/>
    <x v="107"/>
    <x v="47"/>
    <x v="0"/>
    <x v="0"/>
    <x v="0"/>
    <x v="7"/>
    <x v="0"/>
    <x v="10"/>
    <x v="10"/>
    <x v="10"/>
    <x v="10"/>
  </r>
  <r>
    <x v="142"/>
    <x v="2"/>
    <x v="2"/>
    <x v="24"/>
    <x v="1"/>
    <x v="3"/>
    <x v="954"/>
    <x v="1050"/>
    <x v="1134"/>
    <x v="301"/>
    <x v="35"/>
    <x v="132"/>
    <x v="825"/>
    <x v="76"/>
    <x v="949"/>
    <x v="554"/>
    <x v="1047"/>
    <x v="974"/>
    <x v="33"/>
  </r>
  <r>
    <x v="142"/>
    <x v="4"/>
    <x v="2"/>
    <x v="24"/>
    <x v="1"/>
    <x v="3"/>
    <x v="0"/>
    <x v="0"/>
    <x v="1"/>
    <x v="47"/>
    <x v="0"/>
    <x v="0"/>
    <x v="0"/>
    <x v="7"/>
    <x v="0"/>
    <x v="10"/>
    <x v="10"/>
    <x v="10"/>
    <x v="10"/>
  </r>
  <r>
    <x v="142"/>
    <x v="6"/>
    <x v="2"/>
    <x v="24"/>
    <x v="1"/>
    <x v="3"/>
    <x v="12"/>
    <x v="68"/>
    <x v="1310"/>
    <x v="345"/>
    <x v="50"/>
    <x v="1"/>
    <x v="12"/>
    <x v="56"/>
    <x v="9"/>
    <x v="492"/>
    <x v="1134"/>
    <x v="198"/>
    <x v="36"/>
  </r>
  <r>
    <x v="142"/>
    <x v="9"/>
    <x v="2"/>
    <x v="24"/>
    <x v="1"/>
    <x v="3"/>
    <x v="0"/>
    <x v="0"/>
    <x v="73"/>
    <x v="47"/>
    <x v="0"/>
    <x v="0"/>
    <x v="0"/>
    <x v="7"/>
    <x v="0"/>
    <x v="10"/>
    <x v="10"/>
    <x v="10"/>
    <x v="10"/>
  </r>
  <r>
    <x v="142"/>
    <x v="8"/>
    <x v="2"/>
    <x v="24"/>
    <x v="1"/>
    <x v="4"/>
    <x v="0"/>
    <x v="0"/>
    <x v="107"/>
    <x v="47"/>
    <x v="0"/>
    <x v="0"/>
    <x v="0"/>
    <x v="7"/>
    <x v="0"/>
    <x v="10"/>
    <x v="10"/>
    <x v="10"/>
    <x v="10"/>
  </r>
  <r>
    <x v="142"/>
    <x v="2"/>
    <x v="2"/>
    <x v="24"/>
    <x v="1"/>
    <x v="4"/>
    <x v="1149"/>
    <x v="1201"/>
    <x v="442"/>
    <x v="324"/>
    <x v="28"/>
    <x v="248"/>
    <x v="936"/>
    <x v="88"/>
    <x v="1117"/>
    <x v="539"/>
    <x v="1008"/>
    <x v="936"/>
    <x v="36"/>
  </r>
  <r>
    <x v="142"/>
    <x v="4"/>
    <x v="2"/>
    <x v="24"/>
    <x v="1"/>
    <x v="4"/>
    <x v="0"/>
    <x v="0"/>
    <x v="1"/>
    <x v="47"/>
    <x v="0"/>
    <x v="0"/>
    <x v="0"/>
    <x v="7"/>
    <x v="0"/>
    <x v="10"/>
    <x v="10"/>
    <x v="10"/>
    <x v="10"/>
  </r>
  <r>
    <x v="142"/>
    <x v="6"/>
    <x v="2"/>
    <x v="24"/>
    <x v="1"/>
    <x v="4"/>
    <x v="0"/>
    <x v="0"/>
    <x v="1"/>
    <x v="47"/>
    <x v="0"/>
    <x v="0"/>
    <x v="0"/>
    <x v="7"/>
    <x v="0"/>
    <x v="10"/>
    <x v="10"/>
    <x v="10"/>
    <x v="10"/>
  </r>
  <r>
    <x v="142"/>
    <x v="9"/>
    <x v="2"/>
    <x v="24"/>
    <x v="1"/>
    <x v="4"/>
    <x v="0"/>
    <x v="0"/>
    <x v="73"/>
    <x v="47"/>
    <x v="0"/>
    <x v="0"/>
    <x v="0"/>
    <x v="7"/>
    <x v="0"/>
    <x v="10"/>
    <x v="10"/>
    <x v="10"/>
    <x v="10"/>
  </r>
  <r>
    <x v="142"/>
    <x v="8"/>
    <x v="2"/>
    <x v="24"/>
    <x v="1"/>
    <x v="5"/>
    <x v="0"/>
    <x v="0"/>
    <x v="107"/>
    <x v="47"/>
    <x v="0"/>
    <x v="0"/>
    <x v="0"/>
    <x v="7"/>
    <x v="0"/>
    <x v="10"/>
    <x v="10"/>
    <x v="10"/>
    <x v="10"/>
  </r>
  <r>
    <x v="142"/>
    <x v="2"/>
    <x v="2"/>
    <x v="24"/>
    <x v="1"/>
    <x v="5"/>
    <x v="1326"/>
    <x v="1388"/>
    <x v="960"/>
    <x v="290"/>
    <x v="29"/>
    <x v="424"/>
    <x v="1182"/>
    <x v="91"/>
    <x v="1318"/>
    <x v="563"/>
    <x v="999"/>
    <x v="902"/>
    <x v="36"/>
  </r>
  <r>
    <x v="142"/>
    <x v="4"/>
    <x v="2"/>
    <x v="24"/>
    <x v="1"/>
    <x v="5"/>
    <x v="0"/>
    <x v="0"/>
    <x v="1"/>
    <x v="47"/>
    <x v="0"/>
    <x v="0"/>
    <x v="0"/>
    <x v="7"/>
    <x v="0"/>
    <x v="10"/>
    <x v="10"/>
    <x v="10"/>
    <x v="10"/>
  </r>
  <r>
    <x v="142"/>
    <x v="6"/>
    <x v="2"/>
    <x v="24"/>
    <x v="1"/>
    <x v="5"/>
    <x v="24"/>
    <x v="58"/>
    <x v="1189"/>
    <x v="1174"/>
    <x v="44"/>
    <x v="1"/>
    <x v="20"/>
    <x v="60"/>
    <x v="18"/>
    <x v="96"/>
    <x v="1095"/>
    <x v="690"/>
    <x v="33"/>
  </r>
  <r>
    <x v="142"/>
    <x v="9"/>
    <x v="2"/>
    <x v="24"/>
    <x v="1"/>
    <x v="5"/>
    <x v="492"/>
    <x v="497"/>
    <x v="102"/>
    <x v="606"/>
    <x v="34"/>
    <x v="19"/>
    <x v="254"/>
    <x v="23"/>
    <x v="306"/>
    <x v="381"/>
    <x v="39"/>
    <x v="21"/>
    <x v="33"/>
  </r>
  <r>
    <x v="142"/>
    <x v="8"/>
    <x v="2"/>
    <x v="24"/>
    <x v="1"/>
    <x v="6"/>
    <x v="612"/>
    <x v="450"/>
    <x v="190"/>
    <x v="1047"/>
    <x v="31"/>
    <x v="18"/>
    <x v="403"/>
    <x v="43"/>
    <x v="492"/>
    <x v="190"/>
    <x v="143"/>
    <x v="75"/>
    <x v="14"/>
  </r>
  <r>
    <x v="142"/>
    <x v="2"/>
    <x v="2"/>
    <x v="24"/>
    <x v="1"/>
    <x v="6"/>
    <x v="1362"/>
    <x v="1416"/>
    <x v="1254"/>
    <x v="200"/>
    <x v="42"/>
    <x v="490"/>
    <x v="1206"/>
    <x v="94"/>
    <x v="1317"/>
    <x v="633"/>
    <x v="1024"/>
    <x v="853"/>
    <x v="12"/>
  </r>
  <r>
    <x v="142"/>
    <x v="4"/>
    <x v="2"/>
    <x v="24"/>
    <x v="1"/>
    <x v="6"/>
    <x v="0"/>
    <x v="0"/>
    <x v="1"/>
    <x v="47"/>
    <x v="0"/>
    <x v="0"/>
    <x v="0"/>
    <x v="7"/>
    <x v="0"/>
    <x v="10"/>
    <x v="10"/>
    <x v="10"/>
    <x v="10"/>
  </r>
  <r>
    <x v="142"/>
    <x v="6"/>
    <x v="2"/>
    <x v="24"/>
    <x v="1"/>
    <x v="6"/>
    <x v="68"/>
    <x v="111"/>
    <x v="431"/>
    <x v="224"/>
    <x v="38"/>
    <x v="2"/>
    <x v="84"/>
    <x v="58"/>
    <x v="89"/>
    <x v="612"/>
    <x v="1080"/>
    <x v="958"/>
    <x v="11"/>
  </r>
  <r>
    <x v="142"/>
    <x v="9"/>
    <x v="2"/>
    <x v="24"/>
    <x v="1"/>
    <x v="6"/>
    <x v="896"/>
    <x v="950"/>
    <x v="95"/>
    <x v="463"/>
    <x v="32"/>
    <x v="85"/>
    <x v="635"/>
    <x v="22"/>
    <x v="741"/>
    <x v="458"/>
    <x v="37"/>
    <x v="16"/>
    <x v="33"/>
  </r>
  <r>
    <x v="143"/>
    <x v="2"/>
    <x v="2"/>
    <x v="24"/>
    <x v="0"/>
    <x v="9"/>
    <x v="963"/>
    <x v="797"/>
    <x v="360"/>
    <x v="975"/>
    <x v="14"/>
    <x v="108"/>
    <x v="711"/>
    <x v="90"/>
    <x v="1083"/>
    <x v="218"/>
    <x v="790"/>
    <x v="305"/>
    <x v="33"/>
  </r>
  <r>
    <x v="143"/>
    <x v="2"/>
    <x v="2"/>
    <x v="24"/>
    <x v="0"/>
    <x v="10"/>
    <x v="812"/>
    <x v="736"/>
    <x v="358"/>
    <x v="788"/>
    <x v="12"/>
    <x v="91"/>
    <x v="625"/>
    <x v="82"/>
    <x v="1032"/>
    <x v="299"/>
    <x v="774"/>
    <x v="946"/>
    <x v="35"/>
  </r>
  <r>
    <x v="143"/>
    <x v="2"/>
    <x v="2"/>
    <x v="24"/>
    <x v="0"/>
    <x v="11"/>
    <x v="1168"/>
    <x v="1128"/>
    <x v="1266"/>
    <x v="618"/>
    <x v="16"/>
    <x v="302"/>
    <x v="965"/>
    <x v="87"/>
    <x v="1250"/>
    <x v="373"/>
    <x v="731"/>
    <x v="826"/>
    <x v="37"/>
  </r>
  <r>
    <x v="143"/>
    <x v="9"/>
    <x v="2"/>
    <x v="24"/>
    <x v="1"/>
    <x v="0"/>
    <x v="840"/>
    <x v="600"/>
    <x v="99"/>
    <x v="1091"/>
    <x v="12"/>
    <x v="72"/>
    <x v="415"/>
    <x v="120"/>
    <x v="790"/>
    <x v="161"/>
    <x v="30"/>
    <x v="14"/>
    <x v="37"/>
  </r>
  <r>
    <x v="150"/>
    <x v="9"/>
    <x v="2"/>
    <x v="24"/>
    <x v="0"/>
    <x v="11"/>
    <x v="1031"/>
    <x v="678"/>
    <x v="89"/>
    <x v="1251"/>
    <x v="10"/>
    <x v="94"/>
    <x v="470"/>
    <x v="154"/>
    <x v="905"/>
    <x v="60"/>
    <x v="29"/>
    <x v="25"/>
    <x v="37"/>
  </r>
  <r>
    <x v="150"/>
    <x v="9"/>
    <x v="2"/>
    <x v="24"/>
    <x v="1"/>
    <x v="0"/>
    <x v="840"/>
    <x v="600"/>
    <x v="99"/>
    <x v="1091"/>
    <x v="12"/>
    <x v="72"/>
    <x v="415"/>
    <x v="120"/>
    <x v="790"/>
    <x v="161"/>
    <x v="30"/>
    <x v="14"/>
    <x v="37"/>
  </r>
  <r>
    <x v="150"/>
    <x v="9"/>
    <x v="2"/>
    <x v="24"/>
    <x v="1"/>
    <x v="1"/>
    <x v="1118"/>
    <x v="806"/>
    <x v="101"/>
    <x v="1211"/>
    <x v="7"/>
    <x v="121"/>
    <x v="567"/>
    <x v="156"/>
    <x v="1069"/>
    <x v="103"/>
    <x v="31"/>
    <x v="26"/>
    <x v="37"/>
  </r>
  <r>
    <x v="152"/>
    <x v="8"/>
    <x v="2"/>
    <x v="24"/>
    <x v="0"/>
    <x v="7"/>
    <x v="1418"/>
    <x v="110"/>
    <x v="1443"/>
    <x v="6"/>
    <x v="0"/>
    <x v="555"/>
    <x v="1272"/>
    <x v="7"/>
    <x v="1400"/>
    <x v="763"/>
    <x v="1192"/>
    <x v="983"/>
    <x v="41"/>
  </r>
  <r>
    <x v="152"/>
    <x v="2"/>
    <x v="2"/>
    <x v="24"/>
    <x v="0"/>
    <x v="7"/>
    <x v="1418"/>
    <x v="1008"/>
    <x v="1443"/>
    <x v="3"/>
    <x v="0"/>
    <x v="555"/>
    <x v="1272"/>
    <x v="7"/>
    <x v="1400"/>
    <x v="763"/>
    <x v="1192"/>
    <x v="983"/>
    <x v="41"/>
  </r>
  <r>
    <x v="152"/>
    <x v="4"/>
    <x v="2"/>
    <x v="24"/>
    <x v="0"/>
    <x v="7"/>
    <x v="1418"/>
    <x v="49"/>
    <x v="1443"/>
    <x v="1"/>
    <x v="0"/>
    <x v="555"/>
    <x v="1272"/>
    <x v="7"/>
    <x v="1400"/>
    <x v="763"/>
    <x v="1192"/>
    <x v="983"/>
    <x v="41"/>
  </r>
  <r>
    <x v="152"/>
    <x v="6"/>
    <x v="2"/>
    <x v="24"/>
    <x v="0"/>
    <x v="7"/>
    <x v="1418"/>
    <x v="63"/>
    <x v="1443"/>
    <x v="2"/>
    <x v="0"/>
    <x v="555"/>
    <x v="1272"/>
    <x v="7"/>
    <x v="1400"/>
    <x v="763"/>
    <x v="1192"/>
    <x v="983"/>
    <x v="41"/>
  </r>
  <r>
    <x v="152"/>
    <x v="3"/>
    <x v="2"/>
    <x v="24"/>
    <x v="0"/>
    <x v="7"/>
    <x v="1418"/>
    <x v="312"/>
    <x v="1443"/>
    <x v="12"/>
    <x v="0"/>
    <x v="555"/>
    <x v="1272"/>
    <x v="7"/>
    <x v="1400"/>
    <x v="763"/>
    <x v="1192"/>
    <x v="983"/>
    <x v="41"/>
  </r>
  <r>
    <x v="152"/>
    <x v="8"/>
    <x v="2"/>
    <x v="24"/>
    <x v="0"/>
    <x v="8"/>
    <x v="1418"/>
    <x v="40"/>
    <x v="1443"/>
    <x v="14"/>
    <x v="0"/>
    <x v="555"/>
    <x v="1272"/>
    <x v="7"/>
    <x v="1400"/>
    <x v="763"/>
    <x v="1192"/>
    <x v="983"/>
    <x v="41"/>
  </r>
  <r>
    <x v="152"/>
    <x v="2"/>
    <x v="2"/>
    <x v="24"/>
    <x v="0"/>
    <x v="8"/>
    <x v="1418"/>
    <x v="998"/>
    <x v="1443"/>
    <x v="5"/>
    <x v="0"/>
    <x v="555"/>
    <x v="1272"/>
    <x v="7"/>
    <x v="1400"/>
    <x v="763"/>
    <x v="1192"/>
    <x v="983"/>
    <x v="41"/>
  </r>
  <r>
    <x v="152"/>
    <x v="4"/>
    <x v="2"/>
    <x v="24"/>
    <x v="0"/>
    <x v="8"/>
    <x v="1418"/>
    <x v="0"/>
    <x v="1443"/>
    <x v="0"/>
    <x v="0"/>
    <x v="555"/>
    <x v="1272"/>
    <x v="7"/>
    <x v="1400"/>
    <x v="763"/>
    <x v="1192"/>
    <x v="983"/>
    <x v="41"/>
  </r>
  <r>
    <x v="152"/>
    <x v="6"/>
    <x v="2"/>
    <x v="24"/>
    <x v="0"/>
    <x v="8"/>
    <x v="1418"/>
    <x v="61"/>
    <x v="1443"/>
    <x v="4"/>
    <x v="0"/>
    <x v="555"/>
    <x v="1272"/>
    <x v="7"/>
    <x v="1400"/>
    <x v="763"/>
    <x v="1192"/>
    <x v="983"/>
    <x v="41"/>
  </r>
  <r>
    <x v="152"/>
    <x v="3"/>
    <x v="2"/>
    <x v="24"/>
    <x v="0"/>
    <x v="8"/>
    <x v="1418"/>
    <x v="326"/>
    <x v="1443"/>
    <x v="9"/>
    <x v="0"/>
    <x v="555"/>
    <x v="1272"/>
    <x v="7"/>
    <x v="1400"/>
    <x v="763"/>
    <x v="1192"/>
    <x v="983"/>
    <x v="41"/>
  </r>
  <r>
    <x v="152"/>
    <x v="8"/>
    <x v="2"/>
    <x v="24"/>
    <x v="0"/>
    <x v="9"/>
    <x v="1418"/>
    <x v="106"/>
    <x v="1443"/>
    <x v="10"/>
    <x v="0"/>
    <x v="555"/>
    <x v="1272"/>
    <x v="7"/>
    <x v="1400"/>
    <x v="763"/>
    <x v="1192"/>
    <x v="983"/>
    <x v="41"/>
  </r>
  <r>
    <x v="152"/>
    <x v="2"/>
    <x v="2"/>
    <x v="24"/>
    <x v="0"/>
    <x v="9"/>
    <x v="1418"/>
    <x v="962"/>
    <x v="1443"/>
    <x v="8"/>
    <x v="0"/>
    <x v="555"/>
    <x v="1272"/>
    <x v="7"/>
    <x v="1400"/>
    <x v="763"/>
    <x v="1192"/>
    <x v="983"/>
    <x v="41"/>
  </r>
  <r>
    <x v="152"/>
    <x v="4"/>
    <x v="2"/>
    <x v="24"/>
    <x v="0"/>
    <x v="9"/>
    <x v="1418"/>
    <x v="33"/>
    <x v="1443"/>
    <x v="15"/>
    <x v="0"/>
    <x v="555"/>
    <x v="1272"/>
    <x v="7"/>
    <x v="1400"/>
    <x v="763"/>
    <x v="1192"/>
    <x v="983"/>
    <x v="41"/>
  </r>
  <r>
    <x v="152"/>
    <x v="6"/>
    <x v="2"/>
    <x v="24"/>
    <x v="0"/>
    <x v="9"/>
    <x v="1418"/>
    <x v="112"/>
    <x v="1443"/>
    <x v="24"/>
    <x v="0"/>
    <x v="555"/>
    <x v="1272"/>
    <x v="7"/>
    <x v="1400"/>
    <x v="763"/>
    <x v="1192"/>
    <x v="983"/>
    <x v="41"/>
  </r>
  <r>
    <x v="152"/>
    <x v="3"/>
    <x v="2"/>
    <x v="24"/>
    <x v="0"/>
    <x v="9"/>
    <x v="1418"/>
    <x v="280"/>
    <x v="1443"/>
    <x v="13"/>
    <x v="0"/>
    <x v="555"/>
    <x v="1272"/>
    <x v="7"/>
    <x v="1400"/>
    <x v="763"/>
    <x v="1192"/>
    <x v="983"/>
    <x v="41"/>
  </r>
  <r>
    <x v="152"/>
    <x v="8"/>
    <x v="2"/>
    <x v="24"/>
    <x v="0"/>
    <x v="10"/>
    <x v="1418"/>
    <x v="90"/>
    <x v="1443"/>
    <x v="17"/>
    <x v="0"/>
    <x v="555"/>
    <x v="1272"/>
    <x v="7"/>
    <x v="1400"/>
    <x v="763"/>
    <x v="1192"/>
    <x v="983"/>
    <x v="41"/>
  </r>
  <r>
    <x v="152"/>
    <x v="2"/>
    <x v="2"/>
    <x v="24"/>
    <x v="0"/>
    <x v="10"/>
    <x v="1418"/>
    <x v="1104"/>
    <x v="1443"/>
    <x v="7"/>
    <x v="0"/>
    <x v="555"/>
    <x v="1272"/>
    <x v="7"/>
    <x v="1400"/>
    <x v="763"/>
    <x v="1192"/>
    <x v="983"/>
    <x v="41"/>
  </r>
  <r>
    <x v="152"/>
    <x v="4"/>
    <x v="2"/>
    <x v="24"/>
    <x v="0"/>
    <x v="10"/>
    <x v="1418"/>
    <x v="185"/>
    <x v="1443"/>
    <x v="21"/>
    <x v="0"/>
    <x v="555"/>
    <x v="1272"/>
    <x v="7"/>
    <x v="1400"/>
    <x v="763"/>
    <x v="1192"/>
    <x v="983"/>
    <x v="41"/>
  </r>
  <r>
    <x v="152"/>
    <x v="6"/>
    <x v="2"/>
    <x v="24"/>
    <x v="0"/>
    <x v="10"/>
    <x v="1418"/>
    <x v="543"/>
    <x v="1443"/>
    <x v="26"/>
    <x v="0"/>
    <x v="555"/>
    <x v="1272"/>
    <x v="7"/>
    <x v="1400"/>
    <x v="763"/>
    <x v="1192"/>
    <x v="983"/>
    <x v="41"/>
  </r>
  <r>
    <x v="152"/>
    <x v="3"/>
    <x v="2"/>
    <x v="24"/>
    <x v="0"/>
    <x v="10"/>
    <x v="1418"/>
    <x v="527"/>
    <x v="1443"/>
    <x v="16"/>
    <x v="0"/>
    <x v="555"/>
    <x v="1272"/>
    <x v="7"/>
    <x v="1400"/>
    <x v="763"/>
    <x v="1192"/>
    <x v="983"/>
    <x v="41"/>
  </r>
  <r>
    <x v="152"/>
    <x v="8"/>
    <x v="2"/>
    <x v="24"/>
    <x v="0"/>
    <x v="11"/>
    <x v="300"/>
    <x v="289"/>
    <x v="179"/>
    <x v="659"/>
    <x v="46"/>
    <x v="27"/>
    <x v="225"/>
    <x v="71"/>
    <x v="211"/>
    <x v="356"/>
    <x v="78"/>
    <x v="109"/>
    <x v="36"/>
  </r>
  <r>
    <x v="152"/>
    <x v="2"/>
    <x v="2"/>
    <x v="24"/>
    <x v="0"/>
    <x v="11"/>
    <x v="1340"/>
    <x v="1407"/>
    <x v="1082"/>
    <x v="222"/>
    <x v="38"/>
    <x v="537"/>
    <x v="1192"/>
    <x v="92"/>
    <x v="1308"/>
    <x v="614"/>
    <x v="425"/>
    <x v="436"/>
    <x v="22"/>
  </r>
  <r>
    <x v="152"/>
    <x v="4"/>
    <x v="2"/>
    <x v="24"/>
    <x v="0"/>
    <x v="11"/>
    <x v="785"/>
    <x v="1032"/>
    <x v="1138"/>
    <x v="110"/>
    <x v="25"/>
    <x v="275"/>
    <x v="823"/>
    <x v="65"/>
    <x v="1045"/>
    <x v="713"/>
    <x v="519"/>
    <x v="410"/>
    <x v="39"/>
  </r>
  <r>
    <x v="152"/>
    <x v="6"/>
    <x v="2"/>
    <x v="24"/>
    <x v="0"/>
    <x v="11"/>
    <x v="908"/>
    <x v="1080"/>
    <x v="1225"/>
    <x v="181"/>
    <x v="33"/>
    <x v="335"/>
    <x v="1060"/>
    <x v="58"/>
    <x v="1201"/>
    <x v="650"/>
    <x v="418"/>
    <x v="416"/>
    <x v="36"/>
  </r>
  <r>
    <x v="152"/>
    <x v="3"/>
    <x v="2"/>
    <x v="24"/>
    <x v="0"/>
    <x v="11"/>
    <x v="680"/>
    <x v="936"/>
    <x v="983"/>
    <x v="135"/>
    <x v="51"/>
    <x v="225"/>
    <x v="909"/>
    <x v="57"/>
    <x v="933"/>
    <x v="690"/>
    <x v="485"/>
    <x v="414"/>
    <x v="35"/>
  </r>
  <r>
    <x v="152"/>
    <x v="2"/>
    <x v="2"/>
    <x v="24"/>
    <x v="1"/>
    <x v="0"/>
    <x v="1270"/>
    <x v="1374"/>
    <x v="906"/>
    <x v="209"/>
    <x v="22"/>
    <x v="517"/>
    <x v="1167"/>
    <x v="81"/>
    <x v="1334"/>
    <x v="625"/>
    <x v="446"/>
    <x v="437"/>
    <x v="18"/>
  </r>
  <r>
    <x v="152"/>
    <x v="4"/>
    <x v="2"/>
    <x v="24"/>
    <x v="1"/>
    <x v="0"/>
    <x v="707"/>
    <x v="850"/>
    <x v="716"/>
    <x v="271"/>
    <x v="29"/>
    <x v="208"/>
    <x v="782"/>
    <x v="63"/>
    <x v="965"/>
    <x v="574"/>
    <x v="371"/>
    <x v="442"/>
    <x v="37"/>
  </r>
  <r>
    <x v="152"/>
    <x v="6"/>
    <x v="2"/>
    <x v="24"/>
    <x v="1"/>
    <x v="0"/>
    <x v="959"/>
    <x v="994"/>
    <x v="1003"/>
    <x v="471"/>
    <x v="30"/>
    <x v="286"/>
    <x v="1137"/>
    <x v="57"/>
    <x v="1275"/>
    <x v="455"/>
    <x v="361"/>
    <x v="558"/>
    <x v="33"/>
  </r>
  <r>
    <x v="152"/>
    <x v="3"/>
    <x v="2"/>
    <x v="24"/>
    <x v="1"/>
    <x v="0"/>
    <x v="780"/>
    <x v="852"/>
    <x v="705"/>
    <x v="431"/>
    <x v="50"/>
    <x v="192"/>
    <x v="1015"/>
    <x v="56"/>
    <x v="1050"/>
    <x v="481"/>
    <x v="454"/>
    <x v="577"/>
    <x v="25"/>
  </r>
  <r>
    <x v="152"/>
    <x v="8"/>
    <x v="2"/>
    <x v="24"/>
    <x v="1"/>
    <x v="0"/>
    <x v="256"/>
    <x v="274"/>
    <x v="173"/>
    <x v="565"/>
    <x v="106"/>
    <x v="23"/>
    <x v="219"/>
    <x v="67"/>
    <x v="2"/>
    <x v="401"/>
    <x v="87"/>
    <x v="104"/>
    <x v="35"/>
  </r>
  <r>
    <x v="152"/>
    <x v="8"/>
    <x v="2"/>
    <x v="24"/>
    <x v="1"/>
    <x v="1"/>
    <x v="486"/>
    <x v="532"/>
    <x v="222"/>
    <x v="509"/>
    <x v="35"/>
    <x v="74"/>
    <x v="505"/>
    <x v="65"/>
    <x v="575"/>
    <x v="429"/>
    <x v="80"/>
    <x v="93"/>
    <x v="35"/>
  </r>
  <r>
    <x v="152"/>
    <x v="2"/>
    <x v="2"/>
    <x v="24"/>
    <x v="1"/>
    <x v="1"/>
    <x v="1216"/>
    <x v="1345"/>
    <x v="791"/>
    <x v="126"/>
    <x v="14"/>
    <x v="502"/>
    <x v="1104"/>
    <x v="79"/>
    <x v="1336"/>
    <x v="698"/>
    <x v="452"/>
    <x v="404"/>
    <x v="20"/>
  </r>
  <r>
    <x v="152"/>
    <x v="4"/>
    <x v="2"/>
    <x v="24"/>
    <x v="1"/>
    <x v="1"/>
    <x v="914"/>
    <x v="1015"/>
    <x v="1104"/>
    <x v="305"/>
    <x v="39"/>
    <x v="296"/>
    <x v="958"/>
    <x v="64"/>
    <x v="1058"/>
    <x v="552"/>
    <x v="396"/>
    <x v="462"/>
    <x v="37"/>
  </r>
  <r>
    <x v="152"/>
    <x v="6"/>
    <x v="2"/>
    <x v="24"/>
    <x v="1"/>
    <x v="1"/>
    <x v="1138"/>
    <x v="1097"/>
    <x v="1203"/>
    <x v="624"/>
    <x v="33"/>
    <x v="339"/>
    <x v="1183"/>
    <x v="60"/>
    <x v="1311"/>
    <x v="370"/>
    <x v="460"/>
    <x v="689"/>
    <x v="33"/>
  </r>
  <r>
    <x v="152"/>
    <x v="3"/>
    <x v="2"/>
    <x v="24"/>
    <x v="1"/>
    <x v="1"/>
    <x v="983"/>
    <x v="921"/>
    <x v="713"/>
    <x v="753"/>
    <x v="37"/>
    <x v="225"/>
    <x v="1069"/>
    <x v="61"/>
    <x v="1182"/>
    <x v="320"/>
    <x v="445"/>
    <x v="739"/>
    <x v="25"/>
  </r>
  <r>
    <x v="152"/>
    <x v="8"/>
    <x v="2"/>
    <x v="24"/>
    <x v="1"/>
    <x v="2"/>
    <x v="276"/>
    <x v="252"/>
    <x v="166"/>
    <x v="738"/>
    <x v="29"/>
    <x v="20"/>
    <x v="257"/>
    <x v="64"/>
    <x v="349"/>
    <x v="325"/>
    <x v="88"/>
    <x v="121"/>
    <x v="33"/>
  </r>
  <r>
    <x v="152"/>
    <x v="2"/>
    <x v="2"/>
    <x v="24"/>
    <x v="1"/>
    <x v="2"/>
    <x v="1233"/>
    <x v="1326"/>
    <x v="744"/>
    <x v="213"/>
    <x v="15"/>
    <x v="482"/>
    <x v="1078"/>
    <x v="84"/>
    <x v="1322"/>
    <x v="622"/>
    <x v="471"/>
    <x v="444"/>
    <x v="19"/>
  </r>
  <r>
    <x v="152"/>
    <x v="4"/>
    <x v="2"/>
    <x v="24"/>
    <x v="1"/>
    <x v="2"/>
    <x v="731"/>
    <x v="872"/>
    <x v="836"/>
    <x v="295"/>
    <x v="26"/>
    <x v="197"/>
    <x v="753"/>
    <x v="66"/>
    <x v="959"/>
    <x v="560"/>
    <x v="450"/>
    <x v="524"/>
    <x v="37"/>
  </r>
  <r>
    <x v="152"/>
    <x v="6"/>
    <x v="2"/>
    <x v="24"/>
    <x v="1"/>
    <x v="2"/>
    <x v="1025"/>
    <x v="937"/>
    <x v="828"/>
    <x v="793"/>
    <x v="31"/>
    <x v="232"/>
    <x v="1063"/>
    <x v="63"/>
    <x v="1221"/>
    <x v="298"/>
    <x v="458"/>
    <x v="773"/>
    <x v="33"/>
  </r>
  <r>
    <x v="152"/>
    <x v="3"/>
    <x v="2"/>
    <x v="24"/>
    <x v="1"/>
    <x v="2"/>
    <x v="1019"/>
    <x v="846"/>
    <x v="400"/>
    <x v="968"/>
    <x v="32"/>
    <x v="182"/>
    <x v="1039"/>
    <x v="64"/>
    <x v="1193"/>
    <x v="221"/>
    <x v="478"/>
    <x v="900"/>
    <x v="25"/>
  </r>
  <r>
    <x v="152"/>
    <x v="8"/>
    <x v="2"/>
    <x v="24"/>
    <x v="1"/>
    <x v="3"/>
    <x v="250"/>
    <x v="267"/>
    <x v="171"/>
    <x v="537"/>
    <x v="63"/>
    <x v="25"/>
    <x v="224"/>
    <x v="65"/>
    <x v="162"/>
    <x v="414"/>
    <x v="71"/>
    <x v="91"/>
    <x v="36"/>
  </r>
  <r>
    <x v="152"/>
    <x v="2"/>
    <x v="2"/>
    <x v="24"/>
    <x v="1"/>
    <x v="3"/>
    <x v="1202"/>
    <x v="1322"/>
    <x v="732"/>
    <x v="150"/>
    <x v="28"/>
    <x v="477"/>
    <x v="1017"/>
    <x v="85"/>
    <x v="1197"/>
    <x v="677"/>
    <x v="439"/>
    <x v="408"/>
    <x v="22"/>
  </r>
  <r>
    <x v="152"/>
    <x v="4"/>
    <x v="2"/>
    <x v="24"/>
    <x v="1"/>
    <x v="3"/>
    <x v="573"/>
    <x v="789"/>
    <x v="669"/>
    <x v="198"/>
    <x v="56"/>
    <x v="167"/>
    <x v="642"/>
    <x v="64"/>
    <x v="567"/>
    <x v="635"/>
    <x v="412"/>
    <x v="422"/>
    <x v="38"/>
  </r>
  <r>
    <x v="152"/>
    <x v="6"/>
    <x v="2"/>
    <x v="24"/>
    <x v="1"/>
    <x v="3"/>
    <x v="616"/>
    <x v="558"/>
    <x v="1378"/>
    <x v="801"/>
    <x v="63"/>
    <x v="76"/>
    <x v="744"/>
    <x v="61"/>
    <x v="655"/>
    <x v="296"/>
    <x v="470"/>
    <x v="783"/>
    <x v="25"/>
  </r>
  <r>
    <x v="152"/>
    <x v="3"/>
    <x v="2"/>
    <x v="24"/>
    <x v="1"/>
    <x v="3"/>
    <x v="584"/>
    <x v="688"/>
    <x v="357"/>
    <x v="432"/>
    <x v="60"/>
    <x v="107"/>
    <x v="735"/>
    <x v="60"/>
    <x v="660"/>
    <x v="479"/>
    <x v="504"/>
    <x v="612"/>
    <x v="33"/>
  </r>
  <r>
    <x v="152"/>
    <x v="8"/>
    <x v="2"/>
    <x v="24"/>
    <x v="1"/>
    <x v="4"/>
    <x v="545"/>
    <x v="522"/>
    <x v="212"/>
    <x v="735"/>
    <x v="27"/>
    <x v="74"/>
    <x v="515"/>
    <x v="70"/>
    <x v="658"/>
    <x v="326"/>
    <x v="75"/>
    <x v="116"/>
    <x v="35"/>
  </r>
  <r>
    <x v="152"/>
    <x v="2"/>
    <x v="2"/>
    <x v="24"/>
    <x v="1"/>
    <x v="4"/>
    <x v="1304"/>
    <x v="1395"/>
    <x v="1037"/>
    <x v="181"/>
    <x v="16"/>
    <x v="531"/>
    <x v="1162"/>
    <x v="91"/>
    <x v="1346"/>
    <x v="650"/>
    <x v="450"/>
    <x v="426"/>
    <x v="23"/>
  </r>
  <r>
    <x v="152"/>
    <x v="4"/>
    <x v="2"/>
    <x v="24"/>
    <x v="1"/>
    <x v="4"/>
    <x v="711"/>
    <x v="900"/>
    <x v="863"/>
    <x v="211"/>
    <x v="51"/>
    <x v="217"/>
    <x v="726"/>
    <x v="66"/>
    <x v="695"/>
    <x v="623"/>
    <x v="432"/>
    <x v="433"/>
    <x v="38"/>
  </r>
  <r>
    <x v="152"/>
    <x v="6"/>
    <x v="2"/>
    <x v="24"/>
    <x v="1"/>
    <x v="4"/>
    <x v="741"/>
    <x v="871"/>
    <x v="834"/>
    <x v="312"/>
    <x v="43"/>
    <x v="195"/>
    <x v="902"/>
    <x v="59"/>
    <x v="974"/>
    <x v="548"/>
    <x v="463"/>
    <x v="537"/>
    <x v="35"/>
  </r>
  <r>
    <x v="152"/>
    <x v="3"/>
    <x v="2"/>
    <x v="24"/>
    <x v="1"/>
    <x v="4"/>
    <x v="661"/>
    <x v="777"/>
    <x v="657"/>
    <x v="335"/>
    <x v="37"/>
    <x v="147"/>
    <x v="793"/>
    <x v="60"/>
    <x v="899"/>
    <x v="534"/>
    <x v="475"/>
    <x v="552"/>
    <x v="35"/>
  </r>
  <r>
    <x v="152"/>
    <x v="8"/>
    <x v="2"/>
    <x v="24"/>
    <x v="1"/>
    <x v="5"/>
    <x v="866"/>
    <x v="845"/>
    <x v="159"/>
    <x v="611"/>
    <x v="30"/>
    <x v="209"/>
    <x v="824"/>
    <x v="69"/>
    <x v="997"/>
    <x v="378"/>
    <x v="70"/>
    <x v="99"/>
    <x v="36"/>
  </r>
  <r>
    <x v="152"/>
    <x v="2"/>
    <x v="2"/>
    <x v="24"/>
    <x v="1"/>
    <x v="5"/>
    <x v="1334"/>
    <x v="1404"/>
    <x v="1061"/>
    <x v="225"/>
    <x v="17"/>
    <x v="535"/>
    <x v="1191"/>
    <x v="89"/>
    <x v="1359"/>
    <x v="611"/>
    <x v="460"/>
    <x v="448"/>
    <x v="20"/>
  </r>
  <r>
    <x v="152"/>
    <x v="4"/>
    <x v="2"/>
    <x v="24"/>
    <x v="1"/>
    <x v="5"/>
    <x v="950"/>
    <x v="1061"/>
    <x v="1208"/>
    <x v="258"/>
    <x v="31"/>
    <x v="317"/>
    <x v="963"/>
    <x v="66"/>
    <x v="1125"/>
    <x v="585"/>
    <x v="451"/>
    <x v="461"/>
    <x v="37"/>
  </r>
  <r>
    <x v="152"/>
    <x v="6"/>
    <x v="2"/>
    <x v="24"/>
    <x v="1"/>
    <x v="5"/>
    <x v="957"/>
    <x v="1060"/>
    <x v="1207"/>
    <x v="273"/>
    <x v="26"/>
    <x v="304"/>
    <x v="1040"/>
    <x v="61"/>
    <x v="1230"/>
    <x v="573"/>
    <x v="503"/>
    <x v="534"/>
    <x v="35"/>
  </r>
  <r>
    <x v="152"/>
    <x v="3"/>
    <x v="2"/>
    <x v="24"/>
    <x v="1"/>
    <x v="5"/>
    <x v="902"/>
    <x v="956"/>
    <x v="890"/>
    <x v="457"/>
    <x v="44"/>
    <x v="242"/>
    <x v="1003"/>
    <x v="61"/>
    <x v="1073"/>
    <x v="462"/>
    <x v="464"/>
    <x v="605"/>
    <x v="33"/>
  </r>
  <r>
    <x v="152"/>
    <x v="8"/>
    <x v="2"/>
    <x v="24"/>
    <x v="1"/>
    <x v="6"/>
    <x v="721"/>
    <x v="740"/>
    <x v="129"/>
    <x v="553"/>
    <x v="31"/>
    <x v="147"/>
    <x v="726"/>
    <x v="34"/>
    <x v="876"/>
    <x v="408"/>
    <x v="77"/>
    <x v="96"/>
    <x v="36"/>
  </r>
  <r>
    <x v="152"/>
    <x v="2"/>
    <x v="2"/>
    <x v="24"/>
    <x v="1"/>
    <x v="6"/>
    <x v="1353"/>
    <x v="1410"/>
    <x v="1168"/>
    <x v="227"/>
    <x v="22"/>
    <x v="539"/>
    <x v="1202"/>
    <x v="91"/>
    <x v="1356"/>
    <x v="610"/>
    <x v="482"/>
    <x v="457"/>
    <x v="20"/>
  </r>
  <r>
    <x v="152"/>
    <x v="4"/>
    <x v="2"/>
    <x v="24"/>
    <x v="1"/>
    <x v="6"/>
    <x v="853"/>
    <x v="987"/>
    <x v="1017"/>
    <x v="247"/>
    <x v="28"/>
    <x v="269"/>
    <x v="849"/>
    <x v="66"/>
    <x v="1043"/>
    <x v="592"/>
    <x v="434"/>
    <x v="454"/>
    <x v="38"/>
  </r>
  <r>
    <x v="152"/>
    <x v="6"/>
    <x v="2"/>
    <x v="24"/>
    <x v="1"/>
    <x v="6"/>
    <x v="996"/>
    <x v="1088"/>
    <x v="1226"/>
    <x v="281"/>
    <x v="42"/>
    <x v="319"/>
    <x v="1077"/>
    <x v="61"/>
    <x v="1168"/>
    <x v="567"/>
    <x v="516"/>
    <x v="540"/>
    <x v="35"/>
  </r>
  <r>
    <x v="152"/>
    <x v="3"/>
    <x v="2"/>
    <x v="24"/>
    <x v="1"/>
    <x v="6"/>
    <x v="869"/>
    <x v="961"/>
    <x v="982"/>
    <x v="339"/>
    <x v="45"/>
    <x v="238"/>
    <x v="994"/>
    <x v="60"/>
    <x v="1059"/>
    <x v="530"/>
    <x v="494"/>
    <x v="565"/>
    <x v="35"/>
  </r>
  <r>
    <x v="157"/>
    <x v="2"/>
    <x v="2"/>
    <x v="24"/>
    <x v="0"/>
    <x v="11"/>
    <x v="494"/>
    <x v="350"/>
    <x v="775"/>
    <x v="1066"/>
    <x v="16"/>
    <x v="43"/>
    <x v="177"/>
    <x v="125"/>
    <x v="337"/>
    <x v="179"/>
    <x v="260"/>
    <x v="836"/>
    <x v="16"/>
  </r>
  <r>
    <x v="157"/>
    <x v="2"/>
    <x v="2"/>
    <x v="24"/>
    <x v="1"/>
    <x v="0"/>
    <x v="302"/>
    <x v="287"/>
    <x v="817"/>
    <x v="707"/>
    <x v="11"/>
    <x v="17"/>
    <x v="132"/>
    <x v="92"/>
    <x v="317"/>
    <x v="340"/>
    <x v="735"/>
    <x v="871"/>
    <x v="37"/>
  </r>
  <r>
    <x v="157"/>
    <x v="2"/>
    <x v="2"/>
    <x v="24"/>
    <x v="1"/>
    <x v="1"/>
    <x v="1122"/>
    <x v="823"/>
    <x v="1375"/>
    <x v="1193"/>
    <x v="25"/>
    <x v="209"/>
    <x v="579"/>
    <x v="153"/>
    <x v="777"/>
    <x v="110"/>
    <x v="297"/>
    <x v="220"/>
    <x v="16"/>
  </r>
  <r>
    <x v="158"/>
    <x v="2"/>
    <x v="2"/>
    <x v="24"/>
    <x v="0"/>
    <x v="11"/>
    <x v="1312"/>
    <x v="1403"/>
    <x v="1062"/>
    <x v="165"/>
    <x v="22"/>
    <x v="523"/>
    <x v="1200"/>
    <x v="79"/>
    <x v="1353"/>
    <x v="661"/>
    <x v="698"/>
    <x v="533"/>
    <x v="15"/>
  </r>
  <r>
    <x v="158"/>
    <x v="4"/>
    <x v="2"/>
    <x v="24"/>
    <x v="0"/>
    <x v="11"/>
    <x v="7"/>
    <x v="19"/>
    <x v="752"/>
    <x v="352"/>
    <x v="17"/>
    <x v="2"/>
    <x v="9"/>
    <x v="51"/>
    <x v="14"/>
    <x v="442"/>
    <x v="201"/>
    <x v="154"/>
    <x v="20"/>
  </r>
  <r>
    <x v="158"/>
    <x v="2"/>
    <x v="2"/>
    <x v="24"/>
    <x v="1"/>
    <x v="0"/>
    <x v="1252"/>
    <x v="1306"/>
    <x v="581"/>
    <x v="393"/>
    <x v="18"/>
    <x v="427"/>
    <x v="1166"/>
    <x v="76"/>
    <x v="1344"/>
    <x v="506"/>
    <x v="652"/>
    <x v="652"/>
    <x v="37"/>
  </r>
  <r>
    <x v="158"/>
    <x v="4"/>
    <x v="2"/>
    <x v="24"/>
    <x v="1"/>
    <x v="0"/>
    <x v="81"/>
    <x v="133"/>
    <x v="489"/>
    <x v="221"/>
    <x v="18"/>
    <x v="13"/>
    <x v="131"/>
    <x v="55"/>
    <x v="245"/>
    <x v="615"/>
    <x v="207"/>
    <x v="208"/>
    <x v="36"/>
  </r>
  <r>
    <x v="158"/>
    <x v="8"/>
    <x v="2"/>
    <x v="24"/>
    <x v="1"/>
    <x v="1"/>
    <x v="416"/>
    <x v="307"/>
    <x v="168"/>
    <x v="966"/>
    <x v="20"/>
    <x v="43"/>
    <x v="341"/>
    <x v="70"/>
    <x v="543"/>
    <x v="221"/>
    <x v="48"/>
    <x v="115"/>
    <x v="35"/>
  </r>
  <r>
    <x v="158"/>
    <x v="2"/>
    <x v="2"/>
    <x v="24"/>
    <x v="1"/>
    <x v="1"/>
    <x v="1274"/>
    <x v="1295"/>
    <x v="554"/>
    <x v="549"/>
    <x v="21"/>
    <x v="434"/>
    <x v="1157"/>
    <x v="84"/>
    <x v="1330"/>
    <x v="410"/>
    <x v="580"/>
    <x v="714"/>
    <x v="38"/>
  </r>
  <r>
    <x v="158"/>
    <x v="4"/>
    <x v="2"/>
    <x v="24"/>
    <x v="1"/>
    <x v="1"/>
    <x v="565"/>
    <x v="679"/>
    <x v="353"/>
    <x v="401"/>
    <x v="41"/>
    <x v="131"/>
    <x v="577"/>
    <x v="67"/>
    <x v="607"/>
    <x v="502"/>
    <x v="326"/>
    <x v="518"/>
    <x v="37"/>
  </r>
  <r>
    <x v="158"/>
    <x v="6"/>
    <x v="2"/>
    <x v="24"/>
    <x v="1"/>
    <x v="1"/>
    <x v="427"/>
    <x v="341"/>
    <x v="913"/>
    <x v="922"/>
    <x v="33"/>
    <x v="42"/>
    <x v="426"/>
    <x v="64"/>
    <x v="511"/>
    <x v="248"/>
    <x v="256"/>
    <x v="721"/>
    <x v="33"/>
  </r>
  <r>
    <x v="158"/>
    <x v="8"/>
    <x v="2"/>
    <x v="24"/>
    <x v="1"/>
    <x v="2"/>
    <x v="458"/>
    <x v="454"/>
    <x v="206"/>
    <x v="636"/>
    <x v="24"/>
    <x v="79"/>
    <x v="369"/>
    <x v="72"/>
    <x v="530"/>
    <x v="364"/>
    <x v="51"/>
    <x v="83"/>
    <x v="38"/>
  </r>
  <r>
    <x v="158"/>
    <x v="2"/>
    <x v="2"/>
    <x v="24"/>
    <x v="1"/>
    <x v="2"/>
    <x v="1265"/>
    <x v="1288"/>
    <x v="545"/>
    <x v="532"/>
    <x v="20"/>
    <x v="451"/>
    <x v="1151"/>
    <x v="84"/>
    <x v="1333"/>
    <x v="416"/>
    <x v="484"/>
    <x v="645"/>
    <x v="39"/>
  </r>
  <r>
    <x v="158"/>
    <x v="4"/>
    <x v="2"/>
    <x v="24"/>
    <x v="1"/>
    <x v="2"/>
    <x v="813"/>
    <x v="834"/>
    <x v="679"/>
    <x v="522"/>
    <x v="38"/>
    <x v="227"/>
    <x v="795"/>
    <x v="68"/>
    <x v="886"/>
    <x v="422"/>
    <x v="275"/>
    <x v="537"/>
    <x v="37"/>
  </r>
  <r>
    <x v="158"/>
    <x v="6"/>
    <x v="2"/>
    <x v="24"/>
    <x v="1"/>
    <x v="2"/>
    <x v="425"/>
    <x v="362"/>
    <x v="952"/>
    <x v="850"/>
    <x v="21"/>
    <x v="46"/>
    <x v="458"/>
    <x v="63"/>
    <x v="683"/>
    <x v="274"/>
    <x v="252"/>
    <x v="672"/>
    <x v="33"/>
  </r>
  <r>
    <x v="158"/>
    <x v="3"/>
    <x v="2"/>
    <x v="24"/>
    <x v="1"/>
    <x v="2"/>
    <x v="409"/>
    <x v="278"/>
    <x v="608"/>
    <x v="1057"/>
    <x v="30"/>
    <x v="30"/>
    <x v="459"/>
    <x v="62"/>
    <x v="570"/>
    <x v="183"/>
    <x v="285"/>
    <x v="844"/>
    <x v="25"/>
  </r>
  <r>
    <x v="158"/>
    <x v="8"/>
    <x v="2"/>
    <x v="24"/>
    <x v="1"/>
    <x v="3"/>
    <x v="286"/>
    <x v="432"/>
    <x v="207"/>
    <x v="203"/>
    <x v="36"/>
    <x v="66"/>
    <x v="248"/>
    <x v="66"/>
    <x v="281"/>
    <x v="630"/>
    <x v="56"/>
    <x v="47"/>
    <x v="16"/>
  </r>
  <r>
    <x v="158"/>
    <x v="2"/>
    <x v="2"/>
    <x v="24"/>
    <x v="1"/>
    <x v="3"/>
    <x v="1315"/>
    <x v="1341"/>
    <x v="739"/>
    <x v="536"/>
    <x v="25"/>
    <x v="442"/>
    <x v="1184"/>
    <x v="86"/>
    <x v="1339"/>
    <x v="415"/>
    <x v="789"/>
    <x v="822"/>
    <x v="37"/>
  </r>
  <r>
    <x v="158"/>
    <x v="4"/>
    <x v="2"/>
    <x v="24"/>
    <x v="1"/>
    <x v="3"/>
    <x v="774"/>
    <x v="848"/>
    <x v="703"/>
    <x v="427"/>
    <x v="61"/>
    <x v="132"/>
    <x v="837"/>
    <x v="63"/>
    <x v="779"/>
    <x v="483"/>
    <x v="766"/>
    <x v="738"/>
    <x v="33"/>
  </r>
  <r>
    <x v="158"/>
    <x v="6"/>
    <x v="2"/>
    <x v="24"/>
    <x v="1"/>
    <x v="3"/>
    <x v="279"/>
    <x v="355"/>
    <x v="1060"/>
    <x v="371"/>
    <x v="49"/>
    <x v="28"/>
    <x v="463"/>
    <x v="55"/>
    <x v="426"/>
    <x v="521"/>
    <x v="572"/>
    <x v="609"/>
    <x v="25"/>
  </r>
  <r>
    <x v="158"/>
    <x v="3"/>
    <x v="2"/>
    <x v="24"/>
    <x v="1"/>
    <x v="3"/>
    <x v="0"/>
    <x v="0"/>
    <x v="1"/>
    <x v="47"/>
    <x v="0"/>
    <x v="0"/>
    <x v="0"/>
    <x v="7"/>
    <x v="0"/>
    <x v="10"/>
    <x v="10"/>
    <x v="10"/>
    <x v="10"/>
  </r>
  <r>
    <x v="158"/>
    <x v="8"/>
    <x v="2"/>
    <x v="24"/>
    <x v="1"/>
    <x v="4"/>
    <x v="532"/>
    <x v="554"/>
    <x v="225"/>
    <x v="578"/>
    <x v="21"/>
    <x v="111"/>
    <x v="514"/>
    <x v="68"/>
    <x v="736"/>
    <x v="397"/>
    <x v="54"/>
    <x v="79"/>
    <x v="38"/>
  </r>
  <r>
    <x v="158"/>
    <x v="2"/>
    <x v="2"/>
    <x v="24"/>
    <x v="1"/>
    <x v="4"/>
    <x v="1307"/>
    <x v="1340"/>
    <x v="740"/>
    <x v="507"/>
    <x v="16"/>
    <x v="455"/>
    <x v="1170"/>
    <x v="90"/>
    <x v="1350"/>
    <x v="430"/>
    <x v="729"/>
    <x v="763"/>
    <x v="38"/>
  </r>
  <r>
    <x v="158"/>
    <x v="4"/>
    <x v="2"/>
    <x v="24"/>
    <x v="1"/>
    <x v="4"/>
    <x v="412"/>
    <x v="590"/>
    <x v="305"/>
    <x v="183"/>
    <x v="49"/>
    <x v="91"/>
    <x v="457"/>
    <x v="62"/>
    <x v="425"/>
    <x v="649"/>
    <x v="428"/>
    <x v="420"/>
    <x v="37"/>
  </r>
  <r>
    <x v="158"/>
    <x v="6"/>
    <x v="2"/>
    <x v="24"/>
    <x v="1"/>
    <x v="4"/>
    <x v="295"/>
    <x v="357"/>
    <x v="1058"/>
    <x v="429"/>
    <x v="52"/>
    <x v="28"/>
    <x v="396"/>
    <x v="58"/>
    <x v="350"/>
    <x v="482"/>
    <x v="576"/>
    <x v="635"/>
    <x v="25"/>
  </r>
  <r>
    <x v="158"/>
    <x v="3"/>
    <x v="2"/>
    <x v="24"/>
    <x v="1"/>
    <x v="4"/>
    <x v="275"/>
    <x v="201"/>
    <x v="501"/>
    <x v="972"/>
    <x v="43"/>
    <x v="16"/>
    <x v="322"/>
    <x v="60"/>
    <x v="336"/>
    <x v="219"/>
    <x v="359"/>
    <x v="835"/>
    <x v="25"/>
  </r>
  <r>
    <x v="158"/>
    <x v="8"/>
    <x v="2"/>
    <x v="24"/>
    <x v="1"/>
    <x v="5"/>
    <x v="670"/>
    <x v="670"/>
    <x v="116"/>
    <x v="656"/>
    <x v="23"/>
    <x v="153"/>
    <x v="611"/>
    <x v="72"/>
    <x v="821"/>
    <x v="356"/>
    <x v="53"/>
    <x v="86"/>
    <x v="38"/>
  </r>
  <r>
    <x v="158"/>
    <x v="2"/>
    <x v="2"/>
    <x v="24"/>
    <x v="1"/>
    <x v="5"/>
    <x v="1412"/>
    <x v="1436"/>
    <x v="719"/>
    <x v="556"/>
    <x v="16"/>
    <x v="471"/>
    <x v="1266"/>
    <x v="89"/>
    <x v="1398"/>
    <x v="406"/>
    <x v="572"/>
    <x v="711"/>
    <x v="39"/>
  </r>
  <r>
    <x v="158"/>
    <x v="4"/>
    <x v="2"/>
    <x v="24"/>
    <x v="1"/>
    <x v="5"/>
    <x v="0"/>
    <x v="0"/>
    <x v="0"/>
    <x v="47"/>
    <x v="0"/>
    <x v="0"/>
    <x v="0"/>
    <x v="7"/>
    <x v="0"/>
    <x v="10"/>
    <x v="10"/>
    <x v="10"/>
    <x v="10"/>
  </r>
  <r>
    <x v="158"/>
    <x v="6"/>
    <x v="2"/>
    <x v="24"/>
    <x v="1"/>
    <x v="5"/>
    <x v="470"/>
    <x v="418"/>
    <x v="1080"/>
    <x v="824"/>
    <x v="27"/>
    <x v="57"/>
    <x v="433"/>
    <x v="68"/>
    <x v="571"/>
    <x v="287"/>
    <x v="272"/>
    <x v="664"/>
    <x v="35"/>
  </r>
  <r>
    <x v="158"/>
    <x v="3"/>
    <x v="2"/>
    <x v="24"/>
    <x v="1"/>
    <x v="5"/>
    <x v="403"/>
    <x v="69"/>
    <x v="19"/>
    <x v="582"/>
    <x v="31"/>
    <x v="5"/>
    <x v="359"/>
    <x v="67"/>
    <x v="439"/>
    <x v="393"/>
    <x v="382"/>
    <x v="683"/>
    <x v="13"/>
  </r>
  <r>
    <x v="158"/>
    <x v="8"/>
    <x v="2"/>
    <x v="24"/>
    <x v="1"/>
    <x v="6"/>
    <x v="734"/>
    <x v="748"/>
    <x v="130"/>
    <x v="585"/>
    <x v="21"/>
    <x v="198"/>
    <x v="582"/>
    <x v="40"/>
    <x v="822"/>
    <x v="392"/>
    <x v="52"/>
    <x v="78"/>
    <x v="15"/>
  </r>
  <r>
    <x v="158"/>
    <x v="2"/>
    <x v="2"/>
    <x v="24"/>
    <x v="1"/>
    <x v="6"/>
    <x v="1409"/>
    <x v="1435"/>
    <x v="578"/>
    <x v="531"/>
    <x v="19"/>
    <x v="551"/>
    <x v="1264"/>
    <x v="87"/>
    <x v="1392"/>
    <x v="417"/>
    <x v="605"/>
    <x v="715"/>
    <x v="39"/>
  </r>
  <r>
    <x v="158"/>
    <x v="4"/>
    <x v="2"/>
    <x v="24"/>
    <x v="1"/>
    <x v="6"/>
    <x v="483"/>
    <x v="577"/>
    <x v="277"/>
    <x v="370"/>
    <x v="45"/>
    <x v="110"/>
    <x v="383"/>
    <x v="74"/>
    <x v="376"/>
    <x v="521"/>
    <x v="273"/>
    <x v="438"/>
    <x v="15"/>
  </r>
  <r>
    <x v="158"/>
    <x v="6"/>
    <x v="2"/>
    <x v="24"/>
    <x v="1"/>
    <x v="6"/>
    <x v="339"/>
    <x v="301"/>
    <x v="826"/>
    <x v="772"/>
    <x v="40"/>
    <x v="37"/>
    <x v="323"/>
    <x v="64"/>
    <x v="348"/>
    <x v="310"/>
    <x v="235"/>
    <x v="621"/>
    <x v="35"/>
  </r>
  <r>
    <x v="158"/>
    <x v="3"/>
    <x v="2"/>
    <x v="24"/>
    <x v="1"/>
    <x v="6"/>
    <x v="113"/>
    <x v="7"/>
    <x v="35"/>
    <x v="723"/>
    <x v="34"/>
    <x v="1"/>
    <x v="119"/>
    <x v="61"/>
    <x v="142"/>
    <x v="339"/>
    <x v="219"/>
    <x v="600"/>
    <x v="13"/>
  </r>
  <r>
    <x v="127"/>
    <x v="2"/>
    <x v="2"/>
    <x v="24"/>
    <x v="1"/>
    <x v="0"/>
    <x v="1342"/>
    <x v="1401"/>
    <x v="1032"/>
    <x v="297"/>
    <x v="29"/>
    <x v="491"/>
    <x v="1228"/>
    <x v="73"/>
    <x v="1371"/>
    <x v="558"/>
    <x v="846"/>
    <x v="746"/>
    <x v="35"/>
  </r>
  <r>
    <x v="127"/>
    <x v="2"/>
    <x v="2"/>
    <x v="24"/>
    <x v="1"/>
    <x v="1"/>
    <x v="1376"/>
    <x v="1423"/>
    <x v="1382"/>
    <x v="215"/>
    <x v="39"/>
    <x v="536"/>
    <x v="1245"/>
    <x v="76"/>
    <x v="1374"/>
    <x v="620"/>
    <x v="870"/>
    <x v="705"/>
    <x v="37"/>
  </r>
  <r>
    <x v="127"/>
    <x v="2"/>
    <x v="2"/>
    <x v="24"/>
    <x v="1"/>
    <x v="2"/>
    <x v="1380"/>
    <x v="1428"/>
    <x v="461"/>
    <x v="342"/>
    <x v="44"/>
    <x v="548"/>
    <x v="1252"/>
    <x v="83"/>
    <x v="1378"/>
    <x v="528"/>
    <x v="823"/>
    <x v="767"/>
    <x v="37"/>
  </r>
  <r>
    <x v="127"/>
    <x v="2"/>
    <x v="2"/>
    <x v="24"/>
    <x v="1"/>
    <x v="3"/>
    <x v="1385"/>
    <x v="1425"/>
    <x v="1360"/>
    <x v="814"/>
    <x v="54"/>
    <x v="547"/>
    <x v="1258"/>
    <x v="92"/>
    <x v="1381"/>
    <x v="291"/>
    <x v="809"/>
    <x v="238"/>
    <x v="35"/>
  </r>
  <r>
    <x v="127"/>
    <x v="2"/>
    <x v="2"/>
    <x v="24"/>
    <x v="1"/>
    <x v="4"/>
    <x v="1384"/>
    <x v="1429"/>
    <x v="430"/>
    <x v="632"/>
    <x v="38"/>
    <x v="549"/>
    <x v="1257"/>
    <x v="88"/>
    <x v="1385"/>
    <x v="367"/>
    <x v="836"/>
    <x v="933"/>
    <x v="36"/>
  </r>
  <r>
    <x v="127"/>
    <x v="8"/>
    <x v="2"/>
    <x v="24"/>
    <x v="1"/>
    <x v="5"/>
    <x v="0"/>
    <x v="0"/>
    <x v="107"/>
    <x v="47"/>
    <x v="0"/>
    <x v="0"/>
    <x v="0"/>
    <x v="7"/>
    <x v="0"/>
    <x v="10"/>
    <x v="10"/>
    <x v="10"/>
    <x v="10"/>
  </r>
  <r>
    <x v="127"/>
    <x v="2"/>
    <x v="2"/>
    <x v="24"/>
    <x v="1"/>
    <x v="5"/>
    <x v="1383"/>
    <x v="1427"/>
    <x v="1440"/>
    <x v="563"/>
    <x v="41"/>
    <x v="541"/>
    <x v="1255"/>
    <x v="86"/>
    <x v="1384"/>
    <x v="403"/>
    <x v="893"/>
    <x v="953"/>
    <x v="35"/>
  </r>
  <r>
    <x v="127"/>
    <x v="4"/>
    <x v="2"/>
    <x v="24"/>
    <x v="1"/>
    <x v="5"/>
    <x v="0"/>
    <x v="0"/>
    <x v="1"/>
    <x v="47"/>
    <x v="0"/>
    <x v="0"/>
    <x v="0"/>
    <x v="7"/>
    <x v="0"/>
    <x v="10"/>
    <x v="10"/>
    <x v="10"/>
    <x v="10"/>
  </r>
  <r>
    <x v="127"/>
    <x v="6"/>
    <x v="2"/>
    <x v="24"/>
    <x v="1"/>
    <x v="5"/>
    <x v="0"/>
    <x v="0"/>
    <x v="1"/>
    <x v="47"/>
    <x v="0"/>
    <x v="0"/>
    <x v="0"/>
    <x v="7"/>
    <x v="0"/>
    <x v="10"/>
    <x v="10"/>
    <x v="10"/>
    <x v="10"/>
  </r>
  <r>
    <x v="127"/>
    <x v="3"/>
    <x v="2"/>
    <x v="24"/>
    <x v="1"/>
    <x v="5"/>
    <x v="0"/>
    <x v="0"/>
    <x v="1"/>
    <x v="47"/>
    <x v="0"/>
    <x v="0"/>
    <x v="0"/>
    <x v="7"/>
    <x v="0"/>
    <x v="10"/>
    <x v="10"/>
    <x v="10"/>
    <x v="10"/>
  </r>
  <r>
    <x v="127"/>
    <x v="8"/>
    <x v="2"/>
    <x v="24"/>
    <x v="1"/>
    <x v="6"/>
    <x v="36"/>
    <x v="30"/>
    <x v="169"/>
    <x v="495"/>
    <x v="38"/>
    <x v="2"/>
    <x v="52"/>
    <x v="25"/>
    <x v="54"/>
    <x v="438"/>
    <x v="92"/>
    <x v="101"/>
    <x v="25"/>
  </r>
  <r>
    <x v="127"/>
    <x v="2"/>
    <x v="2"/>
    <x v="24"/>
    <x v="1"/>
    <x v="6"/>
    <x v="1382"/>
    <x v="1426"/>
    <x v="1435"/>
    <x v="551"/>
    <x v="45"/>
    <x v="545"/>
    <x v="1254"/>
    <x v="86"/>
    <x v="1383"/>
    <x v="408"/>
    <x v="849"/>
    <x v="898"/>
    <x v="36"/>
  </r>
  <r>
    <x v="127"/>
    <x v="4"/>
    <x v="2"/>
    <x v="24"/>
    <x v="1"/>
    <x v="6"/>
    <x v="22"/>
    <x v="22"/>
    <x v="783"/>
    <x v="154"/>
    <x v="31"/>
    <x v="2"/>
    <x v="19"/>
    <x v="57"/>
    <x v="24"/>
    <x v="673"/>
    <x v="334"/>
    <x v="214"/>
    <x v="36"/>
  </r>
  <r>
    <x v="127"/>
    <x v="6"/>
    <x v="2"/>
    <x v="24"/>
    <x v="1"/>
    <x v="6"/>
    <x v="46"/>
    <x v="27"/>
    <x v="725"/>
    <x v="799"/>
    <x v="38"/>
    <x v="2"/>
    <x v="69"/>
    <x v="55"/>
    <x v="75"/>
    <x v="297"/>
    <x v="380"/>
    <x v="730"/>
    <x v="14"/>
  </r>
  <r>
    <x v="127"/>
    <x v="3"/>
    <x v="2"/>
    <x v="24"/>
    <x v="1"/>
    <x v="6"/>
    <x v="0"/>
    <x v="0"/>
    <x v="1"/>
    <x v="47"/>
    <x v="24"/>
    <x v="0"/>
    <x v="141"/>
    <x v="6"/>
    <x v="210"/>
    <x v="10"/>
    <x v="10"/>
    <x v="10"/>
    <x v="13"/>
  </r>
  <r>
    <x v="95"/>
    <x v="2"/>
    <x v="2"/>
    <x v="24"/>
    <x v="1"/>
    <x v="0"/>
    <x v="1126"/>
    <x v="1281"/>
    <x v="598"/>
    <x v="104"/>
    <x v="17"/>
    <x v="120"/>
    <x v="1095"/>
    <x v="68"/>
    <x v="1315"/>
    <x v="720"/>
    <x v="442"/>
    <x v="394"/>
    <x v="14"/>
  </r>
  <r>
    <x v="95"/>
    <x v="4"/>
    <x v="2"/>
    <x v="24"/>
    <x v="1"/>
    <x v="0"/>
    <x v="479"/>
    <x v="499"/>
    <x v="1333"/>
    <x v="581"/>
    <x v="25"/>
    <x v="6"/>
    <x v="411"/>
    <x v="70"/>
    <x v="566"/>
    <x v="395"/>
    <x v="525"/>
    <x v="688"/>
    <x v="13"/>
  </r>
  <r>
    <x v="95"/>
    <x v="3"/>
    <x v="2"/>
    <x v="24"/>
    <x v="1"/>
    <x v="0"/>
    <x v="551"/>
    <x v="344"/>
    <x v="529"/>
    <x v="1195"/>
    <x v="20"/>
    <x v="3"/>
    <x v="659"/>
    <x v="62"/>
    <x v="926"/>
    <x v="108"/>
    <x v="483"/>
    <x v="329"/>
    <x v="13"/>
  </r>
  <r>
    <x v="95"/>
    <x v="2"/>
    <x v="2"/>
    <x v="24"/>
    <x v="1"/>
    <x v="1"/>
    <x v="1288"/>
    <x v="1336"/>
    <x v="743"/>
    <x v="404"/>
    <x v="18"/>
    <x v="180"/>
    <x v="1203"/>
    <x v="71"/>
    <x v="1370"/>
    <x v="501"/>
    <x v="352"/>
    <x v="592"/>
    <x v="14"/>
  </r>
  <r>
    <x v="95"/>
    <x v="4"/>
    <x v="2"/>
    <x v="24"/>
    <x v="1"/>
    <x v="1"/>
    <x v="775"/>
    <x v="828"/>
    <x v="673"/>
    <x v="489"/>
    <x v="25"/>
    <x v="29"/>
    <x v="886"/>
    <x v="61"/>
    <x v="1102"/>
    <x v="445"/>
    <x v="221"/>
    <x v="508"/>
    <x v="14"/>
  </r>
  <r>
    <x v="95"/>
    <x v="3"/>
    <x v="2"/>
    <x v="24"/>
    <x v="1"/>
    <x v="1"/>
    <x v="1047"/>
    <x v="623"/>
    <x v="15"/>
    <x v="89"/>
    <x v="19"/>
    <x v="17"/>
    <x v="1126"/>
    <x v="61"/>
    <x v="1319"/>
    <x v="742"/>
    <x v="1189"/>
    <x v="254"/>
    <x v="13"/>
  </r>
  <r>
    <x v="84"/>
    <x v="8"/>
    <x v="2"/>
    <x v="24"/>
    <x v="1"/>
    <x v="0"/>
    <x v="259"/>
    <x v="105"/>
    <x v="220"/>
    <x v="1279"/>
    <x v="19"/>
    <x v="8"/>
    <x v="164"/>
    <x v="76"/>
    <x v="284"/>
    <x v="39"/>
    <x v="67"/>
    <x v="57"/>
    <x v="25"/>
  </r>
  <r>
    <x v="84"/>
    <x v="2"/>
    <x v="2"/>
    <x v="24"/>
    <x v="1"/>
    <x v="0"/>
    <x v="1132"/>
    <x v="1025"/>
    <x v="989"/>
    <x v="831"/>
    <x v="17"/>
    <x v="301"/>
    <x v="817"/>
    <x v="103"/>
    <x v="1119"/>
    <x v="283"/>
    <x v="412"/>
    <x v="771"/>
    <x v="40"/>
  </r>
  <r>
    <x v="84"/>
    <x v="4"/>
    <x v="2"/>
    <x v="24"/>
    <x v="1"/>
    <x v="0"/>
    <x v="210"/>
    <x v="134"/>
    <x v="1295"/>
    <x v="1054"/>
    <x v="16"/>
    <x v="11"/>
    <x v="118"/>
    <x v="79"/>
    <x v="243"/>
    <x v="184"/>
    <x v="306"/>
    <x v="864"/>
    <x v="35"/>
  </r>
  <r>
    <x v="84"/>
    <x v="6"/>
    <x v="2"/>
    <x v="24"/>
    <x v="1"/>
    <x v="0"/>
    <x v="282"/>
    <x v="99"/>
    <x v="60"/>
    <x v="92"/>
    <x v="20"/>
    <x v="9"/>
    <x v="234"/>
    <x v="67"/>
    <x v="381"/>
    <x v="737"/>
    <x v="226"/>
    <x v="316"/>
    <x v="25"/>
  </r>
  <r>
    <x v="84"/>
    <x v="3"/>
    <x v="2"/>
    <x v="24"/>
    <x v="1"/>
    <x v="0"/>
    <x v="137"/>
    <x v="115"/>
    <x v="1330"/>
    <x v="846"/>
    <x v="21"/>
    <x v="8"/>
    <x v="116"/>
    <x v="66"/>
    <x v="197"/>
    <x v="277"/>
    <x v="405"/>
    <x v="776"/>
    <x v="33"/>
  </r>
  <r>
    <x v="84"/>
    <x v="8"/>
    <x v="2"/>
    <x v="24"/>
    <x v="1"/>
    <x v="1"/>
    <x v="273"/>
    <x v="162"/>
    <x v="210"/>
    <x v="1096"/>
    <x v="17"/>
    <x v="18"/>
    <x v="184"/>
    <x v="74"/>
    <x v="322"/>
    <x v="158"/>
    <x v="45"/>
    <x v="130"/>
    <x v="35"/>
  </r>
  <r>
    <x v="84"/>
    <x v="2"/>
    <x v="2"/>
    <x v="24"/>
    <x v="1"/>
    <x v="1"/>
    <x v="1222"/>
    <x v="1059"/>
    <x v="885"/>
    <x v="1019"/>
    <x v="17"/>
    <x v="321"/>
    <x v="975"/>
    <x v="99"/>
    <x v="1241"/>
    <x v="205"/>
    <x v="426"/>
    <x v="904"/>
    <x v="37"/>
  </r>
  <r>
    <x v="84"/>
    <x v="4"/>
    <x v="2"/>
    <x v="24"/>
    <x v="1"/>
    <x v="1"/>
    <x v="233"/>
    <x v="83"/>
    <x v="10"/>
    <x v="83"/>
    <x v="15"/>
    <x v="8"/>
    <x v="151"/>
    <x v="74"/>
    <x v="302"/>
    <x v="757"/>
    <x v="191"/>
    <x v="273"/>
    <x v="25"/>
  </r>
  <r>
    <x v="84"/>
    <x v="6"/>
    <x v="2"/>
    <x v="24"/>
    <x v="1"/>
    <x v="1"/>
    <x v="201"/>
    <x v="101"/>
    <x v="921"/>
    <x v="1185"/>
    <x v="22"/>
    <x v="9"/>
    <x v="167"/>
    <x v="69"/>
    <x v="258"/>
    <x v="114"/>
    <x v="238"/>
    <x v="926"/>
    <x v="25"/>
  </r>
  <r>
    <x v="84"/>
    <x v="3"/>
    <x v="2"/>
    <x v="24"/>
    <x v="1"/>
    <x v="1"/>
    <x v="163"/>
    <x v="149"/>
    <x v="465"/>
    <x v="771"/>
    <x v="25"/>
    <x v="10"/>
    <x v="122"/>
    <x v="69"/>
    <x v="174"/>
    <x v="310"/>
    <x v="457"/>
    <x v="758"/>
    <x v="35"/>
  </r>
  <r>
    <x v="84"/>
    <x v="8"/>
    <x v="2"/>
    <x v="24"/>
    <x v="1"/>
    <x v="2"/>
    <x v="195"/>
    <x v="102"/>
    <x v="184"/>
    <x v="1156"/>
    <x v="15"/>
    <x v="10"/>
    <x v="137"/>
    <x v="72"/>
    <x v="279"/>
    <x v="127"/>
    <x v="50"/>
    <x v="139"/>
    <x v="33"/>
  </r>
  <r>
    <x v="84"/>
    <x v="2"/>
    <x v="2"/>
    <x v="24"/>
    <x v="1"/>
    <x v="2"/>
    <x v="965"/>
    <x v="952"/>
    <x v="866"/>
    <x v="610"/>
    <x v="17"/>
    <x v="246"/>
    <x v="676"/>
    <x v="96"/>
    <x v="998"/>
    <x v="378"/>
    <x v="436"/>
    <x v="660"/>
    <x v="15"/>
  </r>
  <r>
    <x v="84"/>
    <x v="4"/>
    <x v="2"/>
    <x v="24"/>
    <x v="1"/>
    <x v="2"/>
    <x v="104"/>
    <x v="54"/>
    <x v="783"/>
    <x v="1089"/>
    <x v="9"/>
    <x v="5"/>
    <x v="82"/>
    <x v="68"/>
    <x v="235"/>
    <x v="164"/>
    <x v="227"/>
    <x v="833"/>
    <x v="33"/>
  </r>
  <r>
    <x v="84"/>
    <x v="6"/>
    <x v="2"/>
    <x v="24"/>
    <x v="1"/>
    <x v="2"/>
    <x v="79"/>
    <x v="39"/>
    <x v="591"/>
    <x v="1086"/>
    <x v="15"/>
    <x v="2"/>
    <x v="73"/>
    <x v="63"/>
    <x v="156"/>
    <x v="169"/>
    <x v="583"/>
    <x v="282"/>
    <x v="14"/>
  </r>
  <r>
    <x v="84"/>
    <x v="3"/>
    <x v="2"/>
    <x v="24"/>
    <x v="1"/>
    <x v="2"/>
    <x v="224"/>
    <x v="206"/>
    <x v="569"/>
    <x v="797"/>
    <x v="21"/>
    <x v="19"/>
    <x v="157"/>
    <x v="73"/>
    <x v="256"/>
    <x v="297"/>
    <x v="277"/>
    <x v="652"/>
    <x v="37"/>
  </r>
  <r>
    <x v="84"/>
    <x v="8"/>
    <x v="2"/>
    <x v="24"/>
    <x v="1"/>
    <x v="3"/>
    <x v="274"/>
    <x v="168"/>
    <x v="219"/>
    <x v="1073"/>
    <x v="22"/>
    <x v="11"/>
    <x v="212"/>
    <x v="69"/>
    <x v="327"/>
    <x v="176"/>
    <x v="99"/>
    <x v="51"/>
    <x v="25"/>
  </r>
  <r>
    <x v="84"/>
    <x v="2"/>
    <x v="2"/>
    <x v="24"/>
    <x v="1"/>
    <x v="3"/>
    <x v="1046"/>
    <x v="922"/>
    <x v="689"/>
    <x v="892"/>
    <x v="26"/>
    <x v="233"/>
    <x v="725"/>
    <x v="101"/>
    <x v="936"/>
    <x v="261"/>
    <x v="417"/>
    <x v="803"/>
    <x v="39"/>
  </r>
  <r>
    <x v="84"/>
    <x v="4"/>
    <x v="2"/>
    <x v="24"/>
    <x v="1"/>
    <x v="3"/>
    <x v="158"/>
    <x v="72"/>
    <x v="751"/>
    <x v="1186"/>
    <x v="22"/>
    <x v="6"/>
    <x v="115"/>
    <x v="69"/>
    <x v="190"/>
    <x v="114"/>
    <x v="284"/>
    <x v="961"/>
    <x v="25"/>
  </r>
  <r>
    <x v="84"/>
    <x v="6"/>
    <x v="2"/>
    <x v="24"/>
    <x v="1"/>
    <x v="3"/>
    <x v="119"/>
    <x v="46"/>
    <x v="1407"/>
    <x v="1243"/>
    <x v="32"/>
    <x v="6"/>
    <x v="163"/>
    <x v="58"/>
    <x v="196"/>
    <x v="79"/>
    <x v="1140"/>
    <x v="821"/>
    <x v="25"/>
  </r>
  <r>
    <x v="84"/>
    <x v="3"/>
    <x v="2"/>
    <x v="24"/>
    <x v="1"/>
    <x v="3"/>
    <x v="496"/>
    <x v="277"/>
    <x v="1383"/>
    <x v="1215"/>
    <x v="36"/>
    <x v="31"/>
    <x v="410"/>
    <x v="72"/>
    <x v="456"/>
    <x v="94"/>
    <x v="259"/>
    <x v="981"/>
    <x v="33"/>
  </r>
  <r>
    <x v="84"/>
    <x v="8"/>
    <x v="2"/>
    <x v="24"/>
    <x v="1"/>
    <x v="4"/>
    <x v="299"/>
    <x v="199"/>
    <x v="136"/>
    <x v="1051"/>
    <x v="17"/>
    <x v="11"/>
    <x v="207"/>
    <x v="73"/>
    <x v="370"/>
    <x v="186"/>
    <x v="115"/>
    <x v="53"/>
    <x v="25"/>
  </r>
  <r>
    <x v="84"/>
    <x v="2"/>
    <x v="2"/>
    <x v="24"/>
    <x v="1"/>
    <x v="4"/>
    <x v="1097"/>
    <x v="947"/>
    <x v="698"/>
    <x v="938"/>
    <x v="20"/>
    <x v="264"/>
    <x v="782"/>
    <x v="100"/>
    <x v="1062"/>
    <x v="238"/>
    <x v="331"/>
    <x v="790"/>
    <x v="39"/>
  </r>
  <r>
    <x v="84"/>
    <x v="4"/>
    <x v="2"/>
    <x v="24"/>
    <x v="1"/>
    <x v="4"/>
    <x v="209"/>
    <x v="189"/>
    <x v="531"/>
    <x v="811"/>
    <x v="21"/>
    <x v="15"/>
    <x v="139"/>
    <x v="74"/>
    <x v="230"/>
    <x v="292"/>
    <x v="360"/>
    <x v="727"/>
    <x v="36"/>
  </r>
  <r>
    <x v="84"/>
    <x v="6"/>
    <x v="2"/>
    <x v="24"/>
    <x v="1"/>
    <x v="4"/>
    <x v="86"/>
    <x v="56"/>
    <x v="949"/>
    <x v="929"/>
    <x v="30"/>
    <x v="6"/>
    <x v="103"/>
    <x v="59"/>
    <x v="139"/>
    <x v="245"/>
    <x v="170"/>
    <x v="637"/>
    <x v="33"/>
  </r>
  <r>
    <x v="84"/>
    <x v="3"/>
    <x v="2"/>
    <x v="24"/>
    <x v="1"/>
    <x v="4"/>
    <x v="308"/>
    <x v="154"/>
    <x v="1075"/>
    <x v="1196"/>
    <x v="30"/>
    <x v="13"/>
    <x v="240"/>
    <x v="70"/>
    <x v="304"/>
    <x v="108"/>
    <x v="304"/>
    <x v="232"/>
    <x v="25"/>
  </r>
  <r>
    <x v="84"/>
    <x v="8"/>
    <x v="2"/>
    <x v="24"/>
    <x v="1"/>
    <x v="5"/>
    <x v="182"/>
    <x v="165"/>
    <x v="138"/>
    <x v="802"/>
    <x v="14"/>
    <x v="12"/>
    <x v="144"/>
    <x v="2"/>
    <x v="300"/>
    <x v="2"/>
    <x v="5"/>
    <x v="2"/>
    <x v="1"/>
  </r>
  <r>
    <x v="84"/>
    <x v="2"/>
    <x v="2"/>
    <x v="24"/>
    <x v="1"/>
    <x v="5"/>
    <x v="1002"/>
    <x v="906"/>
    <x v="687"/>
    <x v="836"/>
    <x v="18"/>
    <x v="238"/>
    <x v="688"/>
    <x v="5"/>
    <x v="989"/>
    <x v="0"/>
    <x v="3"/>
    <x v="5"/>
    <x v="4"/>
  </r>
  <r>
    <x v="84"/>
    <x v="4"/>
    <x v="2"/>
    <x v="24"/>
    <x v="1"/>
    <x v="5"/>
    <x v="181"/>
    <x v="217"/>
    <x v="632"/>
    <x v="546"/>
    <x v="11"/>
    <x v="16"/>
    <x v="108"/>
    <x v="4"/>
    <x v="276"/>
    <x v="4"/>
    <x v="7"/>
    <x v="1"/>
    <x v="3"/>
  </r>
  <r>
    <x v="84"/>
    <x v="6"/>
    <x v="2"/>
    <x v="24"/>
    <x v="1"/>
    <x v="5"/>
    <x v="25"/>
    <x v="32"/>
    <x v="930"/>
    <x v="164"/>
    <x v="16"/>
    <x v="4"/>
    <x v="41"/>
    <x v="1"/>
    <x v="90"/>
    <x v="9"/>
    <x v="0"/>
    <x v="0"/>
    <x v="2"/>
  </r>
  <r>
    <x v="84"/>
    <x v="3"/>
    <x v="2"/>
    <x v="24"/>
    <x v="1"/>
    <x v="5"/>
    <x v="238"/>
    <x v="163"/>
    <x v="1436"/>
    <x v="991"/>
    <x v="25"/>
    <x v="14"/>
    <x v="178"/>
    <x v="3"/>
    <x v="254"/>
    <x v="1"/>
    <x v="1"/>
    <x v="3"/>
    <x v="0"/>
  </r>
  <r>
    <x v="84"/>
    <x v="8"/>
    <x v="2"/>
    <x v="24"/>
    <x v="1"/>
    <x v="6"/>
    <x v="85"/>
    <x v="66"/>
    <x v="193"/>
    <x v="798"/>
    <x v="18"/>
    <x v="6"/>
    <x v="75"/>
    <x v="3"/>
    <x v="138"/>
    <x v="3"/>
    <x v="2"/>
    <x v="4"/>
    <x v="5"/>
  </r>
  <r>
    <x v="84"/>
    <x v="2"/>
    <x v="2"/>
    <x v="24"/>
    <x v="1"/>
    <x v="6"/>
    <x v="1110"/>
    <x v="980"/>
    <x v="851"/>
    <x v="900"/>
    <x v="15"/>
    <x v="284"/>
    <x v="750"/>
    <x v="3"/>
    <x v="1098"/>
    <x v="5"/>
    <x v="4"/>
    <x v="6"/>
    <x v="6"/>
  </r>
  <r>
    <x v="84"/>
    <x v="4"/>
    <x v="2"/>
    <x v="24"/>
    <x v="1"/>
    <x v="6"/>
    <x v="112"/>
    <x v="48"/>
    <x v="568"/>
    <x v="1161"/>
    <x v="10"/>
    <x v="4"/>
    <x v="71"/>
    <x v="3"/>
    <x v="189"/>
    <x v="6"/>
    <x v="6"/>
    <x v="7"/>
    <x v="7"/>
  </r>
  <r>
    <x v="84"/>
    <x v="6"/>
    <x v="2"/>
    <x v="24"/>
    <x v="1"/>
    <x v="6"/>
    <x v="21"/>
    <x v="36"/>
    <x v="957"/>
    <x v="1257"/>
    <x v="17"/>
    <x v="3"/>
    <x v="33"/>
    <x v="3"/>
    <x v="74"/>
    <x v="7"/>
    <x v="8"/>
    <x v="8"/>
    <x v="8"/>
  </r>
  <r>
    <x v="84"/>
    <x v="3"/>
    <x v="2"/>
    <x v="24"/>
    <x v="1"/>
    <x v="6"/>
    <x v="153"/>
    <x v="144"/>
    <x v="463"/>
    <x v="718"/>
    <x v="16"/>
    <x v="14"/>
    <x v="95"/>
    <x v="3"/>
    <x v="192"/>
    <x v="8"/>
    <x v="9"/>
    <x v="9"/>
    <x v="9"/>
  </r>
  <r>
    <x v="119"/>
    <x v="2"/>
    <x v="2"/>
    <x v="24"/>
    <x v="1"/>
    <x v="0"/>
    <x v="834"/>
    <x v="911"/>
    <x v="857"/>
    <x v="400"/>
    <x v="70"/>
    <x v="247"/>
    <x v="1006"/>
    <x v="58"/>
    <x v="940"/>
    <x v="503"/>
    <x v="332"/>
    <x v="519"/>
    <x v="35"/>
  </r>
  <r>
    <x v="119"/>
    <x v="2"/>
    <x v="2"/>
    <x v="24"/>
    <x v="1"/>
    <x v="1"/>
    <x v="857"/>
    <x v="859"/>
    <x v="697"/>
    <x v="562"/>
    <x v="82"/>
    <x v="241"/>
    <x v="1013"/>
    <x v="58"/>
    <x v="891"/>
    <x v="403"/>
    <x v="267"/>
    <x v="546"/>
    <x v="33"/>
  </r>
  <r>
    <x v="108"/>
    <x v="8"/>
    <x v="2"/>
    <x v="24"/>
    <x v="1"/>
    <x v="0"/>
    <x v="27"/>
    <x v="15"/>
    <x v="139"/>
    <x v="685"/>
    <x v="5"/>
    <x v="1"/>
    <x v="10"/>
    <x v="41"/>
    <x v="39"/>
    <x v="347"/>
    <x v="103"/>
    <x v="125"/>
    <x v="37"/>
  </r>
  <r>
    <x v="108"/>
    <x v="2"/>
    <x v="2"/>
    <x v="24"/>
    <x v="1"/>
    <x v="0"/>
    <x v="938"/>
    <x v="750"/>
    <x v="299"/>
    <x v="996"/>
    <x v="11"/>
    <x v="153"/>
    <x v="727"/>
    <x v="85"/>
    <x v="1130"/>
    <x v="208"/>
    <x v="383"/>
    <x v="875"/>
    <x v="36"/>
  </r>
  <r>
    <x v="108"/>
    <x v="4"/>
    <x v="2"/>
    <x v="24"/>
    <x v="1"/>
    <x v="0"/>
    <x v="0"/>
    <x v="0"/>
    <x v="1"/>
    <x v="47"/>
    <x v="0"/>
    <x v="0"/>
    <x v="0"/>
    <x v="7"/>
    <x v="0"/>
    <x v="10"/>
    <x v="10"/>
    <x v="10"/>
    <x v="10"/>
  </r>
  <r>
    <x v="108"/>
    <x v="6"/>
    <x v="2"/>
    <x v="24"/>
    <x v="1"/>
    <x v="0"/>
    <x v="114"/>
    <x v="81"/>
    <x v="1146"/>
    <x v="914"/>
    <x v="36"/>
    <x v="7"/>
    <x v="59"/>
    <x v="80"/>
    <x v="62"/>
    <x v="251"/>
    <x v="262"/>
    <x v="722"/>
    <x v="37"/>
  </r>
  <r>
    <x v="108"/>
    <x v="3"/>
    <x v="2"/>
    <x v="24"/>
    <x v="1"/>
    <x v="0"/>
    <x v="0"/>
    <x v="0"/>
    <x v="0"/>
    <x v="47"/>
    <x v="0"/>
    <x v="0"/>
    <x v="0"/>
    <x v="7"/>
    <x v="0"/>
    <x v="10"/>
    <x v="10"/>
    <x v="10"/>
    <x v="10"/>
  </r>
  <r>
    <x v="108"/>
    <x v="8"/>
    <x v="2"/>
    <x v="24"/>
    <x v="1"/>
    <x v="1"/>
    <x v="58"/>
    <x v="148"/>
    <x v="148"/>
    <x v="1234"/>
    <x v="23"/>
    <x v="8"/>
    <x v="42"/>
    <x v="31"/>
    <x v="72"/>
    <x v="54"/>
    <x v="113"/>
    <x v="48"/>
    <x v="40"/>
  </r>
  <r>
    <x v="108"/>
    <x v="2"/>
    <x v="2"/>
    <x v="24"/>
    <x v="1"/>
    <x v="1"/>
    <x v="843"/>
    <x v="647"/>
    <x v="1377"/>
    <x v="1033"/>
    <x v="9"/>
    <x v="114"/>
    <x v="668"/>
    <x v="82"/>
    <x v="1112"/>
    <x v="198"/>
    <x v="364"/>
    <x v="884"/>
    <x v="35"/>
  </r>
  <r>
    <x v="108"/>
    <x v="4"/>
    <x v="2"/>
    <x v="24"/>
    <x v="1"/>
    <x v="1"/>
    <x v="134"/>
    <x v="107"/>
    <x v="1255"/>
    <x v="896"/>
    <x v="13"/>
    <x v="9"/>
    <x v="90"/>
    <x v="72"/>
    <x v="209"/>
    <x v="260"/>
    <x v="264"/>
    <x v="709"/>
    <x v="36"/>
  </r>
  <r>
    <x v="108"/>
    <x v="6"/>
    <x v="2"/>
    <x v="24"/>
    <x v="1"/>
    <x v="1"/>
    <x v="211"/>
    <x v="143"/>
    <x v="1324"/>
    <x v="1034"/>
    <x v="37"/>
    <x v="11"/>
    <x v="172"/>
    <x v="69"/>
    <x v="176"/>
    <x v="197"/>
    <x v="333"/>
    <x v="867"/>
    <x v="33"/>
  </r>
  <r>
    <x v="108"/>
    <x v="3"/>
    <x v="2"/>
    <x v="24"/>
    <x v="1"/>
    <x v="1"/>
    <x v="243"/>
    <x v="250"/>
    <x v="773"/>
    <x v="603"/>
    <x v="29"/>
    <x v="22"/>
    <x v="222"/>
    <x v="65"/>
    <x v="286"/>
    <x v="383"/>
    <x v="376"/>
    <x v="628"/>
    <x v="35"/>
  </r>
  <r>
    <x v="108"/>
    <x v="8"/>
    <x v="2"/>
    <x v="24"/>
    <x v="1"/>
    <x v="2"/>
    <x v="156"/>
    <x v="136"/>
    <x v="133"/>
    <x v="796"/>
    <x v="7"/>
    <x v="13"/>
    <x v="136"/>
    <x v="32"/>
    <x v="412"/>
    <x v="297"/>
    <x v="55"/>
    <x v="98"/>
    <x v="35"/>
  </r>
  <r>
    <x v="108"/>
    <x v="2"/>
    <x v="2"/>
    <x v="24"/>
    <x v="1"/>
    <x v="2"/>
    <x v="773"/>
    <x v="735"/>
    <x v="370"/>
    <x v="729"/>
    <x v="17"/>
    <x v="142"/>
    <x v="609"/>
    <x v="81"/>
    <x v="921"/>
    <x v="328"/>
    <x v="406"/>
    <x v="705"/>
    <x v="38"/>
  </r>
  <r>
    <x v="108"/>
    <x v="4"/>
    <x v="2"/>
    <x v="24"/>
    <x v="1"/>
    <x v="2"/>
    <x v="169"/>
    <x v="187"/>
    <x v="553"/>
    <x v="615"/>
    <x v="13"/>
    <x v="17"/>
    <x v="176"/>
    <x v="63"/>
    <x v="368"/>
    <x v="377"/>
    <x v="269"/>
    <x v="568"/>
    <x v="35"/>
  </r>
  <r>
    <x v="108"/>
    <x v="6"/>
    <x v="2"/>
    <x v="24"/>
    <x v="1"/>
    <x v="2"/>
    <x v="354"/>
    <x v="263"/>
    <x v="726"/>
    <x v="949"/>
    <x v="29"/>
    <x v="25"/>
    <x v="378"/>
    <x v="62"/>
    <x v="480"/>
    <x v="233"/>
    <x v="330"/>
    <x v="798"/>
    <x v="25"/>
  </r>
  <r>
    <x v="108"/>
    <x v="3"/>
    <x v="2"/>
    <x v="24"/>
    <x v="1"/>
    <x v="2"/>
    <x v="401"/>
    <x v="366"/>
    <x v="971"/>
    <x v="784"/>
    <x v="27"/>
    <x v="38"/>
    <x v="357"/>
    <x v="67"/>
    <x v="479"/>
    <x v="301"/>
    <x v="381"/>
    <x v="724"/>
    <x v="35"/>
  </r>
  <r>
    <x v="108"/>
    <x v="8"/>
    <x v="2"/>
    <x v="24"/>
    <x v="1"/>
    <x v="3"/>
    <x v="189"/>
    <x v="172"/>
    <x v="140"/>
    <x v="795"/>
    <x v="13"/>
    <x v="17"/>
    <x v="165"/>
    <x v="34"/>
    <x v="356"/>
    <x v="298"/>
    <x v="58"/>
    <x v="100"/>
    <x v="36"/>
  </r>
  <r>
    <x v="108"/>
    <x v="2"/>
    <x v="2"/>
    <x v="24"/>
    <x v="1"/>
    <x v="3"/>
    <x v="1042"/>
    <x v="762"/>
    <x v="1411"/>
    <x v="1142"/>
    <x v="22"/>
    <x v="148"/>
    <x v="759"/>
    <x v="94"/>
    <x v="1016"/>
    <x v="138"/>
    <x v="440"/>
    <x v="258"/>
    <x v="35"/>
  </r>
  <r>
    <x v="108"/>
    <x v="4"/>
    <x v="2"/>
    <x v="24"/>
    <x v="1"/>
    <x v="3"/>
    <x v="244"/>
    <x v="259"/>
    <x v="793"/>
    <x v="576"/>
    <x v="22"/>
    <x v="27"/>
    <x v="244"/>
    <x v="63"/>
    <x v="383"/>
    <x v="398"/>
    <x v="282"/>
    <x v="556"/>
    <x v="35"/>
  </r>
  <r>
    <x v="108"/>
    <x v="6"/>
    <x v="2"/>
    <x v="24"/>
    <x v="1"/>
    <x v="3"/>
    <x v="578"/>
    <x v="372"/>
    <x v="594"/>
    <x v="1184"/>
    <x v="27"/>
    <x v="43"/>
    <x v="586"/>
    <x v="67"/>
    <x v="745"/>
    <x v="115"/>
    <x v="317"/>
    <x v="223"/>
    <x v="25"/>
  </r>
  <r>
    <x v="108"/>
    <x v="3"/>
    <x v="2"/>
    <x v="24"/>
    <x v="1"/>
    <x v="3"/>
    <x v="553"/>
    <x v="282"/>
    <x v="428"/>
    <x v="1287"/>
    <x v="33"/>
    <x v="26"/>
    <x v="530"/>
    <x v="69"/>
    <x v="620"/>
    <x v="24"/>
    <x v="385"/>
    <x v="351"/>
    <x v="14"/>
  </r>
  <r>
    <x v="108"/>
    <x v="8"/>
    <x v="2"/>
    <x v="24"/>
    <x v="1"/>
    <x v="4"/>
    <x v="196"/>
    <x v="117"/>
    <x v="200"/>
    <x v="1081"/>
    <x v="7"/>
    <x v="8"/>
    <x v="134"/>
    <x v="38"/>
    <x v="407"/>
    <x v="171"/>
    <x v="86"/>
    <x v="149"/>
    <x v="33"/>
  </r>
  <r>
    <x v="108"/>
    <x v="2"/>
    <x v="2"/>
    <x v="24"/>
    <x v="1"/>
    <x v="4"/>
    <x v="1086"/>
    <x v="778"/>
    <x v="1320"/>
    <x v="1192"/>
    <x v="13"/>
    <x v="171"/>
    <x v="806"/>
    <x v="95"/>
    <x v="1176"/>
    <x v="110"/>
    <x v="362"/>
    <x v="260"/>
    <x v="35"/>
  </r>
  <r>
    <x v="108"/>
    <x v="4"/>
    <x v="2"/>
    <x v="24"/>
    <x v="1"/>
    <x v="4"/>
    <x v="320"/>
    <x v="304"/>
    <x v="932"/>
    <x v="680"/>
    <x v="30"/>
    <x v="31"/>
    <x v="203"/>
    <x v="77"/>
    <x v="259"/>
    <x v="351"/>
    <x v="354"/>
    <x v="644"/>
    <x v="37"/>
  </r>
  <r>
    <x v="108"/>
    <x v="6"/>
    <x v="2"/>
    <x v="24"/>
    <x v="1"/>
    <x v="4"/>
    <x v="438"/>
    <x v="247"/>
    <x v="1364"/>
    <x v="1204"/>
    <x v="29"/>
    <x v="21"/>
    <x v="323"/>
    <x v="74"/>
    <x v="424"/>
    <x v="105"/>
    <x v="374"/>
    <x v="276"/>
    <x v="25"/>
  </r>
  <r>
    <x v="108"/>
    <x v="3"/>
    <x v="2"/>
    <x v="24"/>
    <x v="1"/>
    <x v="4"/>
    <x v="230"/>
    <x v="118"/>
    <x v="1066"/>
    <x v="1143"/>
    <x v="19"/>
    <x v="7"/>
    <x v="196"/>
    <x v="67"/>
    <x v="340"/>
    <x v="138"/>
    <x v="546"/>
    <x v="312"/>
    <x v="25"/>
  </r>
  <r>
    <x v="108"/>
    <x v="8"/>
    <x v="2"/>
    <x v="24"/>
    <x v="1"/>
    <x v="5"/>
    <x v="172"/>
    <x v="130"/>
    <x v="217"/>
    <x v="928"/>
    <x v="13"/>
    <x v="7"/>
    <x v="119"/>
    <x v="37"/>
    <x v="273"/>
    <x v="247"/>
    <x v="114"/>
    <x v="147"/>
    <x v="33"/>
  </r>
  <r>
    <x v="108"/>
    <x v="2"/>
    <x v="2"/>
    <x v="24"/>
    <x v="1"/>
    <x v="5"/>
    <x v="530"/>
    <x v="328"/>
    <x v="550"/>
    <x v="1160"/>
    <x v="15"/>
    <x v="37"/>
    <x v="258"/>
    <x v="99"/>
    <x v="502"/>
    <x v="119"/>
    <x v="301"/>
    <x v="969"/>
    <x v="36"/>
  </r>
  <r>
    <x v="108"/>
    <x v="4"/>
    <x v="2"/>
    <x v="24"/>
    <x v="1"/>
    <x v="5"/>
    <x v="129"/>
    <x v="43"/>
    <x v="901"/>
    <x v="1281"/>
    <x v="16"/>
    <x v="4"/>
    <x v="85"/>
    <x v="72"/>
    <x v="170"/>
    <x v="34"/>
    <x v="211"/>
    <x v="252"/>
    <x v="25"/>
  </r>
  <r>
    <x v="108"/>
    <x v="6"/>
    <x v="2"/>
    <x v="24"/>
    <x v="1"/>
    <x v="5"/>
    <x v="146"/>
    <x v="93"/>
    <x v="1089"/>
    <x v="1024"/>
    <x v="25"/>
    <x v="9"/>
    <x v="143"/>
    <x v="63"/>
    <x v="213"/>
    <x v="202"/>
    <x v="190"/>
    <x v="740"/>
    <x v="33"/>
  </r>
  <r>
    <x v="108"/>
    <x v="3"/>
    <x v="2"/>
    <x v="24"/>
    <x v="1"/>
    <x v="5"/>
    <x v="110"/>
    <x v="124"/>
    <x v="436"/>
    <x v="545"/>
    <x v="23"/>
    <x v="10"/>
    <x v="104"/>
    <x v="63"/>
    <x v="167"/>
    <x v="410"/>
    <x v="319"/>
    <x v="567"/>
    <x v="35"/>
  </r>
  <r>
    <x v="108"/>
    <x v="8"/>
    <x v="2"/>
    <x v="24"/>
    <x v="1"/>
    <x v="6"/>
    <x v="204"/>
    <x v="113"/>
    <x v="191"/>
    <x v="1138"/>
    <x v="14"/>
    <x v="6"/>
    <x v="173"/>
    <x v="35"/>
    <x v="354"/>
    <x v="142"/>
    <x v="112"/>
    <x v="58"/>
    <x v="25"/>
  </r>
  <r>
    <x v="108"/>
    <x v="2"/>
    <x v="2"/>
    <x v="24"/>
    <x v="1"/>
    <x v="6"/>
    <x v="673"/>
    <x v="448"/>
    <x v="825"/>
    <x v="1147"/>
    <x v="18"/>
    <x v="54"/>
    <x v="407"/>
    <x v="94"/>
    <x v="662"/>
    <x v="138"/>
    <x v="407"/>
    <x v="239"/>
    <x v="35"/>
  </r>
  <r>
    <x v="108"/>
    <x v="4"/>
    <x v="2"/>
    <x v="24"/>
    <x v="1"/>
    <x v="6"/>
    <x v="106"/>
    <x v="77"/>
    <x v="1084"/>
    <x v="916"/>
    <x v="14"/>
    <x v="7"/>
    <x v="84"/>
    <x v="67"/>
    <x v="173"/>
    <x v="249"/>
    <x v="218"/>
    <x v="695"/>
    <x v="35"/>
  </r>
  <r>
    <x v="108"/>
    <x v="6"/>
    <x v="2"/>
    <x v="24"/>
    <x v="1"/>
    <x v="6"/>
    <x v="160"/>
    <x v="173"/>
    <x v="533"/>
    <x v="608"/>
    <x v="34"/>
    <x v="14"/>
    <x v="180"/>
    <x v="61"/>
    <x v="205"/>
    <x v="379"/>
    <x v="335"/>
    <x v="611"/>
    <x v="35"/>
  </r>
  <r>
    <x v="108"/>
    <x v="3"/>
    <x v="2"/>
    <x v="24"/>
    <x v="1"/>
    <x v="6"/>
    <x v="116"/>
    <x v="89"/>
    <x v="1188"/>
    <x v="868"/>
    <x v="23"/>
    <x v="6"/>
    <x v="114"/>
    <x v="63"/>
    <x v="177"/>
    <x v="267"/>
    <x v="423"/>
    <x v="803"/>
    <x v="25"/>
  </r>
  <r>
    <x v="6"/>
    <x v="2"/>
    <x v="2"/>
    <x v="24"/>
    <x v="1"/>
    <x v="0"/>
    <x v="830"/>
    <x v="1011"/>
    <x v="1119"/>
    <x v="185"/>
    <x v="31"/>
    <x v="337"/>
    <x v="966"/>
    <x v="59"/>
    <x v="1126"/>
    <x v="647"/>
    <x v="249"/>
    <x v="207"/>
    <x v="38"/>
  </r>
  <r>
    <x v="6"/>
    <x v="2"/>
    <x v="2"/>
    <x v="24"/>
    <x v="1"/>
    <x v="1"/>
    <x v="939"/>
    <x v="1052"/>
    <x v="1194"/>
    <x v="263"/>
    <x v="33"/>
    <x v="366"/>
    <x v="1050"/>
    <x v="60"/>
    <x v="1195"/>
    <x v="581"/>
    <x v="208"/>
    <x v="399"/>
    <x v="37"/>
  </r>
  <r>
    <x v="6"/>
    <x v="2"/>
    <x v="2"/>
    <x v="24"/>
    <x v="1"/>
    <x v="2"/>
    <x v="1016"/>
    <x v="1055"/>
    <x v="1132"/>
    <x v="413"/>
    <x v="40"/>
    <x v="381"/>
    <x v="1109"/>
    <x v="60"/>
    <x v="1216"/>
    <x v="493"/>
    <x v="182"/>
    <x v="419"/>
    <x v="37"/>
  </r>
  <r>
    <x v="6"/>
    <x v="2"/>
    <x v="2"/>
    <x v="24"/>
    <x v="1"/>
    <x v="3"/>
    <x v="835"/>
    <x v="888"/>
    <x v="832"/>
    <x v="450"/>
    <x v="32"/>
    <x v="276"/>
    <x v="1020"/>
    <x v="58"/>
    <x v="1171"/>
    <x v="463"/>
    <x v="181"/>
    <x v="428"/>
    <x v="35"/>
  </r>
  <r>
    <x v="6"/>
    <x v="2"/>
    <x v="2"/>
    <x v="24"/>
    <x v="1"/>
    <x v="4"/>
    <x v="756"/>
    <x v="818"/>
    <x v="668"/>
    <x v="467"/>
    <x v="20"/>
    <x v="238"/>
    <x v="822"/>
    <x v="63"/>
    <x v="1096"/>
    <x v="457"/>
    <x v="202"/>
    <x v="441"/>
    <x v="37"/>
  </r>
  <r>
    <x v="6"/>
    <x v="2"/>
    <x v="2"/>
    <x v="24"/>
    <x v="1"/>
    <x v="5"/>
    <x v="1182"/>
    <x v="1181"/>
    <x v="1401"/>
    <x v="485"/>
    <x v="31"/>
    <x v="441"/>
    <x v="1161"/>
    <x v="66"/>
    <x v="1296"/>
    <x v="447"/>
    <x v="206"/>
    <x v="450"/>
    <x v="38"/>
  </r>
  <r>
    <x v="6"/>
    <x v="2"/>
    <x v="2"/>
    <x v="24"/>
    <x v="1"/>
    <x v="6"/>
    <x v="1173"/>
    <x v="1209"/>
    <x v="444"/>
    <x v="387"/>
    <x v="34"/>
    <x v="449"/>
    <x v="1168"/>
    <x v="65"/>
    <x v="1289"/>
    <x v="510"/>
    <x v="232"/>
    <x v="431"/>
    <x v="38"/>
  </r>
  <r>
    <x v="144"/>
    <x v="2"/>
    <x v="2"/>
    <x v="24"/>
    <x v="1"/>
    <x v="0"/>
    <x v="466"/>
    <x v="672"/>
    <x v="371"/>
    <x v="178"/>
    <x v="37"/>
    <x v="95"/>
    <x v="326"/>
    <x v="77"/>
    <x v="373"/>
    <x v="653"/>
    <x v="562"/>
    <x v="453"/>
    <x v="15"/>
  </r>
  <r>
    <x v="144"/>
    <x v="2"/>
    <x v="2"/>
    <x v="24"/>
    <x v="1"/>
    <x v="1"/>
    <x v="515"/>
    <x v="706"/>
    <x v="392"/>
    <x v="216"/>
    <x v="34"/>
    <x v="97"/>
    <x v="392"/>
    <x v="76"/>
    <x v="449"/>
    <x v="619"/>
    <x v="643"/>
    <x v="544"/>
    <x v="39"/>
  </r>
  <r>
    <x v="144"/>
    <x v="2"/>
    <x v="2"/>
    <x v="24"/>
    <x v="1"/>
    <x v="2"/>
    <x v="538"/>
    <x v="755"/>
    <x v="655"/>
    <x v="187"/>
    <x v="45"/>
    <x v="105"/>
    <x v="406"/>
    <x v="77"/>
    <x v="401"/>
    <x v="645"/>
    <x v="729"/>
    <x v="554"/>
    <x v="40"/>
  </r>
  <r>
    <x v="144"/>
    <x v="2"/>
    <x v="2"/>
    <x v="24"/>
    <x v="1"/>
    <x v="3"/>
    <x v="334"/>
    <x v="449"/>
    <x v="1304"/>
    <x v="275"/>
    <x v="51"/>
    <x v="33"/>
    <x v="181"/>
    <x v="85"/>
    <x v="153"/>
    <x v="572"/>
    <x v="778"/>
    <x v="649"/>
    <x v="39"/>
  </r>
  <r>
    <x v="144"/>
    <x v="2"/>
    <x v="2"/>
    <x v="24"/>
    <x v="1"/>
    <x v="4"/>
    <x v="801"/>
    <x v="595"/>
    <x v="1303"/>
    <x v="1049"/>
    <x v="33"/>
    <x v="74"/>
    <x v="491"/>
    <x v="99"/>
    <x v="573"/>
    <x v="188"/>
    <x v="589"/>
    <x v="255"/>
    <x v="36"/>
  </r>
  <r>
    <x v="144"/>
    <x v="2"/>
    <x v="2"/>
    <x v="24"/>
    <x v="1"/>
    <x v="5"/>
    <x v="739"/>
    <x v="566"/>
    <x v="1299"/>
    <x v="998"/>
    <x v="39"/>
    <x v="72"/>
    <x v="498"/>
    <x v="90"/>
    <x v="535"/>
    <x v="207"/>
    <x v="532"/>
    <x v="962"/>
    <x v="35"/>
  </r>
  <r>
    <x v="144"/>
    <x v="2"/>
    <x v="2"/>
    <x v="24"/>
    <x v="1"/>
    <x v="6"/>
    <x v="579"/>
    <x v="684"/>
    <x v="356"/>
    <x v="421"/>
    <x v="38"/>
    <x v="88"/>
    <x v="397"/>
    <x v="84"/>
    <x v="429"/>
    <x v="486"/>
    <x v="657"/>
    <x v="671"/>
    <x v="39"/>
  </r>
  <r>
    <x v="48"/>
    <x v="2"/>
    <x v="2"/>
    <x v="24"/>
    <x v="1"/>
    <x v="0"/>
    <x v="832"/>
    <x v="940"/>
    <x v="889"/>
    <x v="319"/>
    <x v="37"/>
    <x v="290"/>
    <x v="716"/>
    <x v="75"/>
    <x v="801"/>
    <x v="543"/>
    <x v="234"/>
    <x v="417"/>
    <x v="17"/>
  </r>
  <r>
    <x v="48"/>
    <x v="2"/>
    <x v="2"/>
    <x v="24"/>
    <x v="1"/>
    <x v="1"/>
    <x v="1038"/>
    <x v="1044"/>
    <x v="1123"/>
    <x v="493"/>
    <x v="45"/>
    <x v="348"/>
    <x v="851"/>
    <x v="82"/>
    <x v="901"/>
    <x v="441"/>
    <x v="255"/>
    <x v="518"/>
    <x v="16"/>
  </r>
  <r>
    <x v="48"/>
    <x v="2"/>
    <x v="2"/>
    <x v="24"/>
    <x v="1"/>
    <x v="2"/>
    <x v="849"/>
    <x v="988"/>
    <x v="1019"/>
    <x v="237"/>
    <x v="47"/>
    <x v="315"/>
    <x v="713"/>
    <x v="76"/>
    <x v="713"/>
    <x v="601"/>
    <x v="265"/>
    <x v="405"/>
    <x v="19"/>
  </r>
  <r>
    <x v="48"/>
    <x v="2"/>
    <x v="2"/>
    <x v="24"/>
    <x v="1"/>
    <x v="3"/>
    <x v="947"/>
    <x v="1021"/>
    <x v="1100"/>
    <x v="370"/>
    <x v="66"/>
    <x v="341"/>
    <x v="836"/>
    <x v="75"/>
    <x v="744"/>
    <x v="521"/>
    <x v="253"/>
    <x v="434"/>
    <x v="16"/>
  </r>
  <r>
    <x v="48"/>
    <x v="2"/>
    <x v="2"/>
    <x v="24"/>
    <x v="1"/>
    <x v="4"/>
    <x v="974"/>
    <x v="1112"/>
    <x v="1286"/>
    <x v="210"/>
    <x v="46"/>
    <x v="386"/>
    <x v="847"/>
    <x v="76"/>
    <x v="892"/>
    <x v="624"/>
    <x v="246"/>
    <x v="213"/>
    <x v="20"/>
  </r>
  <r>
    <x v="48"/>
    <x v="2"/>
    <x v="2"/>
    <x v="24"/>
    <x v="1"/>
    <x v="5"/>
    <x v="1034"/>
    <x v="1103"/>
    <x v="1273"/>
    <x v="317"/>
    <x v="52"/>
    <x v="389"/>
    <x v="867"/>
    <x v="80"/>
    <x v="869"/>
    <x v="544"/>
    <x v="216"/>
    <x v="413"/>
    <x v="19"/>
  </r>
  <r>
    <x v="48"/>
    <x v="2"/>
    <x v="2"/>
    <x v="24"/>
    <x v="1"/>
    <x v="6"/>
    <x v="876"/>
    <x v="1010"/>
    <x v="1103"/>
    <x v="238"/>
    <x v="49"/>
    <x v="332"/>
    <x v="731"/>
    <x v="77"/>
    <x v="728"/>
    <x v="600"/>
    <x v="258"/>
    <x v="403"/>
    <x v="19"/>
  </r>
  <r>
    <x v="145"/>
    <x v="2"/>
    <x v="2"/>
    <x v="24"/>
    <x v="1"/>
    <x v="0"/>
    <x v="867"/>
    <x v="745"/>
    <x v="348"/>
    <x v="863"/>
    <x v="38"/>
    <x v="187"/>
    <x v="615"/>
    <x v="90"/>
    <x v="667"/>
    <x v="269"/>
    <x v="244"/>
    <x v="669"/>
    <x v="40"/>
  </r>
  <r>
    <x v="145"/>
    <x v="2"/>
    <x v="2"/>
    <x v="24"/>
    <x v="1"/>
    <x v="1"/>
    <x v="945"/>
    <x v="939"/>
    <x v="858"/>
    <x v="602"/>
    <x v="38"/>
    <x v="282"/>
    <x v="813"/>
    <x v="77"/>
    <x v="917"/>
    <x v="383"/>
    <x v="245"/>
    <x v="550"/>
    <x v="40"/>
  </r>
  <r>
    <x v="145"/>
    <x v="2"/>
    <x v="2"/>
    <x v="24"/>
    <x v="1"/>
    <x v="2"/>
    <x v="860"/>
    <x v="803"/>
    <x v="639"/>
    <x v="725"/>
    <x v="43"/>
    <x v="222"/>
    <x v="652"/>
    <x v="84"/>
    <x v="669"/>
    <x v="331"/>
    <x v="217"/>
    <x v="579"/>
    <x v="15"/>
  </r>
  <r>
    <x v="145"/>
    <x v="2"/>
    <x v="2"/>
    <x v="24"/>
    <x v="1"/>
    <x v="3"/>
    <x v="634"/>
    <x v="737"/>
    <x v="402"/>
    <x v="388"/>
    <x v="87"/>
    <x v="182"/>
    <x v="489"/>
    <x v="78"/>
    <x v="310"/>
    <x v="509"/>
    <x v="236"/>
    <x v="433"/>
    <x v="17"/>
  </r>
  <r>
    <x v="145"/>
    <x v="2"/>
    <x v="2"/>
    <x v="24"/>
    <x v="1"/>
    <x v="4"/>
    <x v="517"/>
    <x v="565"/>
    <x v="244"/>
    <x v="490"/>
    <x v="56"/>
    <x v="110"/>
    <x v="394"/>
    <x v="76"/>
    <x v="339"/>
    <x v="443"/>
    <x v="246"/>
    <x v="465"/>
    <x v="15"/>
  </r>
  <r>
    <x v="145"/>
    <x v="2"/>
    <x v="2"/>
    <x v="24"/>
    <x v="1"/>
    <x v="5"/>
    <x v="422"/>
    <x v="411"/>
    <x v="1141"/>
    <x v="692"/>
    <x v="39"/>
    <x v="63"/>
    <x v="283"/>
    <x v="76"/>
    <x v="315"/>
    <x v="345"/>
    <x v="195"/>
    <x v="555"/>
    <x v="39"/>
  </r>
  <r>
    <x v="145"/>
    <x v="2"/>
    <x v="2"/>
    <x v="24"/>
    <x v="1"/>
    <x v="6"/>
    <x v="764"/>
    <x v="651"/>
    <x v="243"/>
    <x v="906"/>
    <x v="27"/>
    <x v="134"/>
    <x v="535"/>
    <x v="88"/>
    <x v="691"/>
    <x v="256"/>
    <x v="271"/>
    <x v="719"/>
    <x v="39"/>
  </r>
  <r>
    <x v="66"/>
    <x v="8"/>
    <x v="2"/>
    <x v="24"/>
    <x v="1"/>
    <x v="1"/>
    <x v="606"/>
    <x v="876"/>
    <x v="174"/>
    <x v="128"/>
    <x v="36"/>
    <x v="101"/>
    <x v="559"/>
    <x v="71"/>
    <x v="624"/>
    <x v="696"/>
    <x v="134"/>
    <x v="106"/>
    <x v="36"/>
  </r>
  <r>
    <x v="66"/>
    <x v="2"/>
    <x v="2"/>
    <x v="24"/>
    <x v="1"/>
    <x v="1"/>
    <x v="1343"/>
    <x v="1399"/>
    <x v="1026"/>
    <x v="321"/>
    <x v="27"/>
    <x v="446"/>
    <x v="1201"/>
    <x v="87"/>
    <x v="1345"/>
    <x v="542"/>
    <x v="975"/>
    <x v="905"/>
    <x v="36"/>
  </r>
  <r>
    <x v="66"/>
    <x v="4"/>
    <x v="2"/>
    <x v="24"/>
    <x v="1"/>
    <x v="1"/>
    <x v="913"/>
    <x v="1077"/>
    <x v="1218"/>
    <x v="197"/>
    <x v="32"/>
    <x v="171"/>
    <x v="878"/>
    <x v="69"/>
    <x v="1035"/>
    <x v="636"/>
    <x v="967"/>
    <x v="789"/>
    <x v="33"/>
  </r>
  <r>
    <x v="66"/>
    <x v="6"/>
    <x v="2"/>
    <x v="24"/>
    <x v="1"/>
    <x v="1"/>
    <x v="850"/>
    <x v="1031"/>
    <x v="1130"/>
    <x v="176"/>
    <x v="50"/>
    <x v="141"/>
    <x v="855"/>
    <x v="66"/>
    <x v="860"/>
    <x v="655"/>
    <x v="987"/>
    <x v="785"/>
    <x v="33"/>
  </r>
  <r>
    <x v="66"/>
    <x v="3"/>
    <x v="2"/>
    <x v="24"/>
    <x v="1"/>
    <x v="1"/>
    <x v="736"/>
    <x v="611"/>
    <x v="1416"/>
    <x v="921"/>
    <x v="48"/>
    <x v="39"/>
    <x v="854"/>
    <x v="61"/>
    <x v="880"/>
    <x v="248"/>
    <x v="957"/>
    <x v="379"/>
    <x v="14"/>
  </r>
  <r>
    <x v="66"/>
    <x v="8"/>
    <x v="2"/>
    <x v="24"/>
    <x v="1"/>
    <x v="2"/>
    <x v="916"/>
    <x v="1047"/>
    <x v="203"/>
    <x v="233"/>
    <x v="34"/>
    <x v="189"/>
    <x v="816"/>
    <x v="74"/>
    <x v="947"/>
    <x v="605"/>
    <x v="129"/>
    <x v="123"/>
    <x v="36"/>
  </r>
  <r>
    <x v="66"/>
    <x v="2"/>
    <x v="2"/>
    <x v="24"/>
    <x v="1"/>
    <x v="2"/>
    <x v="1377"/>
    <x v="1417"/>
    <x v="1241"/>
    <x v="407"/>
    <x v="37"/>
    <x v="512"/>
    <x v="1238"/>
    <x v="88"/>
    <x v="1366"/>
    <x v="498"/>
    <x v="956"/>
    <x v="930"/>
    <x v="36"/>
  </r>
  <r>
    <x v="66"/>
    <x v="4"/>
    <x v="2"/>
    <x v="24"/>
    <x v="1"/>
    <x v="2"/>
    <x v="1161"/>
    <x v="1177"/>
    <x v="1400"/>
    <x v="430"/>
    <x v="29"/>
    <x v="240"/>
    <x v="1108"/>
    <x v="69"/>
    <x v="1262"/>
    <x v="481"/>
    <x v="985"/>
    <x v="977"/>
    <x v="25"/>
  </r>
  <r>
    <x v="66"/>
    <x v="6"/>
    <x v="2"/>
    <x v="24"/>
    <x v="1"/>
    <x v="2"/>
    <x v="1028"/>
    <x v="1042"/>
    <x v="1121"/>
    <x v="470"/>
    <x v="41"/>
    <x v="161"/>
    <x v="998"/>
    <x v="68"/>
    <x v="1091"/>
    <x v="455"/>
    <x v="953"/>
    <x v="970"/>
    <x v="25"/>
  </r>
  <r>
    <x v="66"/>
    <x v="3"/>
    <x v="2"/>
    <x v="24"/>
    <x v="1"/>
    <x v="2"/>
    <x v="759"/>
    <x v="754"/>
    <x v="393"/>
    <x v="626"/>
    <x v="42"/>
    <x v="67"/>
    <x v="835"/>
    <x v="63"/>
    <x v="902"/>
    <x v="369"/>
    <x v="920"/>
    <x v="249"/>
    <x v="14"/>
  </r>
  <r>
    <x v="66"/>
    <x v="8"/>
    <x v="2"/>
    <x v="24"/>
    <x v="1"/>
    <x v="3"/>
    <x v="1236"/>
    <x v="1332"/>
    <x v="165"/>
    <x v="200"/>
    <x v="37"/>
    <x v="396"/>
    <x v="1189"/>
    <x v="68"/>
    <x v="1309"/>
    <x v="633"/>
    <x v="130"/>
    <x v="117"/>
    <x v="35"/>
  </r>
  <r>
    <x v="66"/>
    <x v="2"/>
    <x v="2"/>
    <x v="24"/>
    <x v="1"/>
    <x v="3"/>
    <x v="1381"/>
    <x v="1430"/>
    <x v="486"/>
    <x v="327"/>
    <x v="55"/>
    <x v="542"/>
    <x v="1259"/>
    <x v="76"/>
    <x v="1382"/>
    <x v="538"/>
    <x v="949"/>
    <x v="881"/>
    <x v="35"/>
  </r>
  <r>
    <x v="66"/>
    <x v="4"/>
    <x v="2"/>
    <x v="24"/>
    <x v="1"/>
    <x v="3"/>
    <x v="1306"/>
    <x v="1397"/>
    <x v="1038"/>
    <x v="188"/>
    <x v="37"/>
    <x v="440"/>
    <x v="1233"/>
    <x v="65"/>
    <x v="1362"/>
    <x v="644"/>
    <x v="993"/>
    <x v="803"/>
    <x v="33"/>
  </r>
  <r>
    <x v="66"/>
    <x v="6"/>
    <x v="2"/>
    <x v="24"/>
    <x v="1"/>
    <x v="3"/>
    <x v="1146"/>
    <x v="1183"/>
    <x v="417"/>
    <x v="368"/>
    <x v="64"/>
    <x v="261"/>
    <x v="1165"/>
    <x v="63"/>
    <x v="1169"/>
    <x v="523"/>
    <x v="941"/>
    <x v="891"/>
    <x v="25"/>
  </r>
  <r>
    <x v="66"/>
    <x v="3"/>
    <x v="2"/>
    <x v="24"/>
    <x v="1"/>
    <x v="3"/>
    <x v="1050"/>
    <x v="1143"/>
    <x v="1350"/>
    <x v="262"/>
    <x v="61"/>
    <x v="215"/>
    <x v="1117"/>
    <x v="61"/>
    <x v="1114"/>
    <x v="582"/>
    <x v="973"/>
    <x v="863"/>
    <x v="25"/>
  </r>
  <r>
    <x v="66"/>
    <x v="8"/>
    <x v="2"/>
    <x v="24"/>
    <x v="1"/>
    <x v="6"/>
    <x v="1155"/>
    <x v="1254"/>
    <x v="143"/>
    <x v="218"/>
    <x v="38"/>
    <x v="313"/>
    <x v="1005"/>
    <x v="40"/>
    <x v="1108"/>
    <x v="616"/>
    <x v="136"/>
    <x v="127"/>
    <x v="36"/>
  </r>
  <r>
    <x v="66"/>
    <x v="2"/>
    <x v="2"/>
    <x v="24"/>
    <x v="1"/>
    <x v="6"/>
    <x v="1378"/>
    <x v="1422"/>
    <x v="1372"/>
    <x v="269"/>
    <x v="41"/>
    <x v="527"/>
    <x v="1242"/>
    <x v="86"/>
    <x v="1364"/>
    <x v="576"/>
    <x v="955"/>
    <x v="843"/>
    <x v="36"/>
  </r>
  <r>
    <x v="66"/>
    <x v="4"/>
    <x v="2"/>
    <x v="24"/>
    <x v="1"/>
    <x v="6"/>
    <x v="1145"/>
    <x v="1287"/>
    <x v="601"/>
    <x v="124"/>
    <x v="47"/>
    <x v="322"/>
    <x v="1074"/>
    <x v="71"/>
    <x v="1135"/>
    <x v="699"/>
    <x v="1003"/>
    <x v="740"/>
    <x v="35"/>
  </r>
  <r>
    <x v="66"/>
    <x v="6"/>
    <x v="2"/>
    <x v="24"/>
    <x v="1"/>
    <x v="6"/>
    <x v="1004"/>
    <x v="1199"/>
    <x v="468"/>
    <x v="102"/>
    <x v="82"/>
    <x v="266"/>
    <x v="1033"/>
    <x v="64"/>
    <x v="930"/>
    <x v="722"/>
    <x v="950"/>
    <x v="656"/>
    <x v="35"/>
  </r>
  <r>
    <x v="66"/>
    <x v="3"/>
    <x v="2"/>
    <x v="24"/>
    <x v="1"/>
    <x v="6"/>
    <x v="915"/>
    <x v="1122"/>
    <x v="1344"/>
    <x v="122"/>
    <x v="63"/>
    <x v="185"/>
    <x v="980"/>
    <x v="63"/>
    <x v="942"/>
    <x v="702"/>
    <x v="1013"/>
    <x v="755"/>
    <x v="33"/>
  </r>
  <r>
    <x v="38"/>
    <x v="2"/>
    <x v="2"/>
    <x v="24"/>
    <x v="1"/>
    <x v="1"/>
    <x v="803"/>
    <x v="857"/>
    <x v="707"/>
    <x v="451"/>
    <x v="23"/>
    <x v="210"/>
    <x v="608"/>
    <x v="83"/>
    <x v="826"/>
    <x v="463"/>
    <x v="375"/>
    <x v="557"/>
    <x v="15"/>
  </r>
  <r>
    <x v="38"/>
    <x v="2"/>
    <x v="2"/>
    <x v="24"/>
    <x v="1"/>
    <x v="2"/>
    <x v="726"/>
    <x v="830"/>
    <x v="692"/>
    <x v="366"/>
    <x v="22"/>
    <x v="193"/>
    <x v="589"/>
    <x v="78"/>
    <x v="813"/>
    <x v="525"/>
    <x v="388"/>
    <x v="527"/>
    <x v="15"/>
  </r>
  <r>
    <x v="38"/>
    <x v="2"/>
    <x v="2"/>
    <x v="24"/>
    <x v="1"/>
    <x v="3"/>
    <x v="744"/>
    <x v="791"/>
    <x v="651"/>
    <x v="510"/>
    <x v="26"/>
    <x v="163"/>
    <x v="587"/>
    <x v="80"/>
    <x v="763"/>
    <x v="429"/>
    <x v="431"/>
    <x v="611"/>
    <x v="39"/>
  </r>
  <r>
    <x v="38"/>
    <x v="2"/>
    <x v="2"/>
    <x v="24"/>
    <x v="1"/>
    <x v="4"/>
    <x v="826"/>
    <x v="739"/>
    <x v="352"/>
    <x v="815"/>
    <x v="28"/>
    <x v="141"/>
    <x v="585"/>
    <x v="88"/>
    <x v="735"/>
    <x v="290"/>
    <x v="417"/>
    <x v="759"/>
    <x v="38"/>
  </r>
  <r>
    <x v="38"/>
    <x v="2"/>
    <x v="2"/>
    <x v="24"/>
    <x v="1"/>
    <x v="5"/>
    <x v="1133"/>
    <x v="1024"/>
    <x v="988"/>
    <x v="839"/>
    <x v="25"/>
    <x v="303"/>
    <x v="857"/>
    <x v="96"/>
    <x v="1076"/>
    <x v="281"/>
    <x v="404"/>
    <x v="770"/>
    <x v="39"/>
  </r>
  <r>
    <x v="38"/>
    <x v="4"/>
    <x v="2"/>
    <x v="24"/>
    <x v="1"/>
    <x v="5"/>
    <x v="187"/>
    <x v="262"/>
    <x v="823"/>
    <x v="338"/>
    <x v="27"/>
    <x v="18"/>
    <x v="94"/>
    <x v="83"/>
    <x v="127"/>
    <x v="531"/>
    <x v="571"/>
    <x v="586"/>
    <x v="40"/>
  </r>
  <r>
    <x v="38"/>
    <x v="2"/>
    <x v="2"/>
    <x v="24"/>
    <x v="1"/>
    <x v="6"/>
    <x v="1210"/>
    <x v="1145"/>
    <x v="1263"/>
    <x v="751"/>
    <x v="30"/>
    <x v="365"/>
    <x v="910"/>
    <x v="106"/>
    <x v="1080"/>
    <x v="320"/>
    <x v="435"/>
    <x v="732"/>
    <x v="15"/>
  </r>
  <r>
    <x v="38"/>
    <x v="4"/>
    <x v="2"/>
    <x v="24"/>
    <x v="1"/>
    <x v="6"/>
    <x v="248"/>
    <x v="330"/>
    <x v="1036"/>
    <x v="314"/>
    <x v="21"/>
    <x v="23"/>
    <x v="120"/>
    <x v="84"/>
    <x v="201"/>
    <x v="546"/>
    <x v="654"/>
    <x v="620"/>
    <x v="40"/>
  </r>
  <r>
    <x v="132"/>
    <x v="2"/>
    <x v="2"/>
    <x v="24"/>
    <x v="1"/>
    <x v="0"/>
    <x v="1156"/>
    <x v="1126"/>
    <x v="1270"/>
    <x v="583"/>
    <x v="45"/>
    <x v="308"/>
    <x v="1124"/>
    <x v="67"/>
    <x v="1199"/>
    <x v="394"/>
    <x v="700"/>
    <x v="786"/>
    <x v="33"/>
  </r>
  <r>
    <x v="132"/>
    <x v="2"/>
    <x v="2"/>
    <x v="24"/>
    <x v="1"/>
    <x v="1"/>
    <x v="1192"/>
    <x v="1188"/>
    <x v="414"/>
    <x v="476"/>
    <x v="48"/>
    <x v="354"/>
    <x v="1181"/>
    <x v="64"/>
    <x v="1244"/>
    <x v="451"/>
    <x v="680"/>
    <x v="719"/>
    <x v="33"/>
  </r>
  <r>
    <x v="132"/>
    <x v="2"/>
    <x v="2"/>
    <x v="24"/>
    <x v="1"/>
    <x v="2"/>
    <x v="1226"/>
    <x v="1198"/>
    <x v="1399"/>
    <x v="633"/>
    <x v="50"/>
    <x v="380"/>
    <x v="1207"/>
    <x v="62"/>
    <x v="1310"/>
    <x v="366"/>
    <x v="570"/>
    <x v="752"/>
    <x v="33"/>
  </r>
  <r>
    <x v="132"/>
    <x v="2"/>
    <x v="2"/>
    <x v="24"/>
    <x v="1"/>
    <x v="3"/>
    <x v="1248"/>
    <x v="1262"/>
    <x v="493"/>
    <x v="530"/>
    <x v="71"/>
    <x v="435"/>
    <x v="1221"/>
    <x v="61"/>
    <x v="1293"/>
    <x v="417"/>
    <x v="439"/>
    <x v="627"/>
    <x v="33"/>
  </r>
  <r>
    <x v="132"/>
    <x v="2"/>
    <x v="2"/>
    <x v="24"/>
    <x v="1"/>
    <x v="4"/>
    <x v="1260"/>
    <x v="1289"/>
    <x v="557"/>
    <x v="484"/>
    <x v="52"/>
    <x v="444"/>
    <x v="1229"/>
    <x v="61"/>
    <x v="1340"/>
    <x v="447"/>
    <x v="520"/>
    <x v="638"/>
    <x v="33"/>
  </r>
  <r>
    <x v="132"/>
    <x v="2"/>
    <x v="2"/>
    <x v="24"/>
    <x v="1"/>
    <x v="5"/>
    <x v="1323"/>
    <x v="1330"/>
    <x v="619"/>
    <x v="646"/>
    <x v="47"/>
    <x v="484"/>
    <x v="1243"/>
    <x v="64"/>
    <x v="1357"/>
    <x v="361"/>
    <x v="480"/>
    <x v="712"/>
    <x v="33"/>
  </r>
  <r>
    <x v="132"/>
    <x v="2"/>
    <x v="2"/>
    <x v="24"/>
    <x v="1"/>
    <x v="6"/>
    <x v="1317"/>
    <x v="1329"/>
    <x v="620"/>
    <x v="615"/>
    <x v="50"/>
    <x v="472"/>
    <x v="1236"/>
    <x v="65"/>
    <x v="1347"/>
    <x v="377"/>
    <x v="550"/>
    <x v="731"/>
    <x v="33"/>
  </r>
  <r>
    <x v="8"/>
    <x v="8"/>
    <x v="2"/>
    <x v="24"/>
    <x v="1"/>
    <x v="1"/>
    <x v="540"/>
    <x v="676"/>
    <x v="125"/>
    <x v="322"/>
    <x v="36"/>
    <x v="18"/>
    <x v="506"/>
    <x v="69"/>
    <x v="568"/>
    <x v="541"/>
    <x v="49"/>
    <x v="73"/>
    <x v="14"/>
  </r>
  <r>
    <x v="8"/>
    <x v="2"/>
    <x v="2"/>
    <x v="24"/>
    <x v="1"/>
    <x v="1"/>
    <x v="809"/>
    <x v="1092"/>
    <x v="1287"/>
    <x v="1267"/>
    <x v="41"/>
    <x v="86"/>
    <x v="719"/>
    <x v="73"/>
    <x v="772"/>
    <x v="23"/>
    <x v="1191"/>
    <x v="973"/>
    <x v="33"/>
  </r>
  <r>
    <x v="8"/>
    <x v="4"/>
    <x v="2"/>
    <x v="24"/>
    <x v="1"/>
    <x v="1"/>
    <x v="481"/>
    <x v="879"/>
    <x v="867"/>
    <x v="1173"/>
    <x v="37"/>
    <x v="42"/>
    <x v="500"/>
    <x v="65"/>
    <x v="552"/>
    <x v="98"/>
    <x v="1179"/>
    <x v="831"/>
    <x v="33"/>
  </r>
  <r>
    <x v="76"/>
    <x v="8"/>
    <x v="2"/>
    <x v="24"/>
    <x v="1"/>
    <x v="0"/>
    <x v="80"/>
    <x v="202"/>
    <x v="164"/>
    <x v="1266"/>
    <x v="38"/>
    <x v="34"/>
    <x v="144"/>
    <x v="54"/>
    <x v="159"/>
    <x v="25"/>
    <x v="154"/>
    <x v="42"/>
    <x v="16"/>
  </r>
  <r>
    <x v="76"/>
    <x v="2"/>
    <x v="2"/>
    <x v="24"/>
    <x v="1"/>
    <x v="0"/>
    <x v="923"/>
    <x v="1193"/>
    <x v="470"/>
    <x v="1239"/>
    <x v="61"/>
    <x v="382"/>
    <x v="991"/>
    <x v="62"/>
    <x v="968"/>
    <x v="47"/>
    <x v="541"/>
    <x v="202"/>
    <x v="40"/>
  </r>
  <r>
    <x v="76"/>
    <x v="4"/>
    <x v="2"/>
    <x v="24"/>
    <x v="1"/>
    <x v="0"/>
    <x v="165"/>
    <x v="315"/>
    <x v="1044"/>
    <x v="125"/>
    <x v="48"/>
    <x v="43"/>
    <x v="221"/>
    <x v="58"/>
    <x v="202"/>
    <x v="699"/>
    <x v="191"/>
    <x v="188"/>
    <x v="39"/>
  </r>
  <r>
    <x v="76"/>
    <x v="6"/>
    <x v="2"/>
    <x v="24"/>
    <x v="1"/>
    <x v="0"/>
    <x v="480"/>
    <x v="469"/>
    <x v="1245"/>
    <x v="705"/>
    <x v="32"/>
    <x v="78"/>
    <x v="660"/>
    <x v="58"/>
    <x v="774"/>
    <x v="340"/>
    <x v="213"/>
    <x v="570"/>
    <x v="33"/>
  </r>
  <r>
    <x v="76"/>
    <x v="3"/>
    <x v="2"/>
    <x v="24"/>
    <x v="1"/>
    <x v="0"/>
    <x v="109"/>
    <x v="161"/>
    <x v="0"/>
    <x v="331"/>
    <x v="48"/>
    <x v="16"/>
    <x v="242"/>
    <x v="53"/>
    <x v="224"/>
    <x v="536"/>
    <x v="212"/>
    <x v="415"/>
    <x v="33"/>
  </r>
  <r>
    <x v="76"/>
    <x v="8"/>
    <x v="2"/>
    <x v="24"/>
    <x v="1"/>
    <x v="1"/>
    <x v="140"/>
    <x v="188"/>
    <x v="152"/>
    <x v="443"/>
    <x v="22"/>
    <x v="25"/>
    <x v="217"/>
    <x v="57"/>
    <x v="345"/>
    <x v="469"/>
    <x v="159"/>
    <x v="62"/>
    <x v="36"/>
  </r>
  <r>
    <x v="76"/>
    <x v="2"/>
    <x v="2"/>
    <x v="24"/>
    <x v="1"/>
    <x v="1"/>
    <x v="1009"/>
    <x v="1230"/>
    <x v="513"/>
    <x v="61"/>
    <x v="46"/>
    <x v="419"/>
    <x v="1079"/>
    <x v="61"/>
    <x v="1148"/>
    <x v="759"/>
    <x v="411"/>
    <x v="199"/>
    <x v="40"/>
  </r>
  <r>
    <x v="76"/>
    <x v="4"/>
    <x v="2"/>
    <x v="24"/>
    <x v="1"/>
    <x v="1"/>
    <x v="291"/>
    <x v="347"/>
    <x v="1042"/>
    <x v="440"/>
    <x v="27"/>
    <x v="45"/>
    <x v="357"/>
    <x v="59"/>
    <x v="476"/>
    <x v="473"/>
    <x v="230"/>
    <x v="445"/>
    <x v="35"/>
  </r>
  <r>
    <x v="76"/>
    <x v="6"/>
    <x v="2"/>
    <x v="24"/>
    <x v="1"/>
    <x v="1"/>
    <x v="468"/>
    <x v="443"/>
    <x v="1183"/>
    <x v="724"/>
    <x v="30"/>
    <x v="75"/>
    <x v="631"/>
    <x v="58"/>
    <x v="773"/>
    <x v="331"/>
    <x v="189"/>
    <x v="559"/>
    <x v="33"/>
  </r>
  <r>
    <x v="76"/>
    <x v="3"/>
    <x v="2"/>
    <x v="24"/>
    <x v="1"/>
    <x v="1"/>
    <x v="378"/>
    <x v="260"/>
    <x v="576"/>
    <x v="1041"/>
    <x v="29"/>
    <x v="30"/>
    <x v="539"/>
    <x v="57"/>
    <x v="674"/>
    <x v="192"/>
    <x v="214"/>
    <x v="782"/>
    <x v="25"/>
  </r>
  <r>
    <x v="76"/>
    <x v="8"/>
    <x v="2"/>
    <x v="24"/>
    <x v="1"/>
    <x v="2"/>
    <x v="355"/>
    <x v="327"/>
    <x v="183"/>
    <x v="722"/>
    <x v="21"/>
    <x v="56"/>
    <x v="449"/>
    <x v="58"/>
    <x v="670"/>
    <x v="332"/>
    <x v="161"/>
    <x v="71"/>
    <x v="35"/>
  </r>
  <r>
    <x v="76"/>
    <x v="2"/>
    <x v="2"/>
    <x v="24"/>
    <x v="1"/>
    <x v="2"/>
    <x v="1284"/>
    <x v="1385"/>
    <x v="956"/>
    <x v="165"/>
    <x v="36"/>
    <x v="518"/>
    <x v="1225"/>
    <x v="64"/>
    <x v="1355"/>
    <x v="661"/>
    <x v="573"/>
    <x v="451"/>
    <x v="37"/>
  </r>
  <r>
    <x v="76"/>
    <x v="4"/>
    <x v="2"/>
    <x v="24"/>
    <x v="1"/>
    <x v="2"/>
    <x v="858"/>
    <x v="844"/>
    <x v="677"/>
    <x v="594"/>
    <x v="36"/>
    <x v="119"/>
    <x v="946"/>
    <x v="61"/>
    <x v="1067"/>
    <x v="387"/>
    <x v="802"/>
    <x v="876"/>
    <x v="25"/>
  </r>
  <r>
    <x v="76"/>
    <x v="6"/>
    <x v="2"/>
    <x v="24"/>
    <x v="1"/>
    <x v="2"/>
    <x v="943"/>
    <x v="700"/>
    <x v="1366"/>
    <x v="1121"/>
    <x v="24"/>
    <x v="81"/>
    <x v="1027"/>
    <x v="62"/>
    <x v="1232"/>
    <x v="154"/>
    <x v="768"/>
    <x v="358"/>
    <x v="14"/>
  </r>
  <r>
    <x v="76"/>
    <x v="3"/>
    <x v="2"/>
    <x v="24"/>
    <x v="1"/>
    <x v="2"/>
    <x v="1084"/>
    <x v="699"/>
    <x v="1296"/>
    <x v="1286"/>
    <x v="40"/>
    <x v="81"/>
    <x v="1088"/>
    <x v="65"/>
    <x v="1187"/>
    <x v="24"/>
    <x v="762"/>
    <x v="498"/>
    <x v="14"/>
  </r>
  <r>
    <x v="76"/>
    <x v="8"/>
    <x v="2"/>
    <x v="24"/>
    <x v="1"/>
    <x v="3"/>
    <x v="280"/>
    <x v="279"/>
    <x v="172"/>
    <x v="622"/>
    <x v="33"/>
    <x v="47"/>
    <x v="428"/>
    <x v="56"/>
    <x v="517"/>
    <x v="370"/>
    <x v="158"/>
    <x v="65"/>
    <x v="35"/>
  </r>
  <r>
    <x v="76"/>
    <x v="2"/>
    <x v="2"/>
    <x v="24"/>
    <x v="1"/>
    <x v="3"/>
    <x v="1249"/>
    <x v="1408"/>
    <x v="1169"/>
    <x v="1171"/>
    <x v="36"/>
    <x v="516"/>
    <x v="1222"/>
    <x v="61"/>
    <x v="1351"/>
    <x v="101"/>
    <x v="807"/>
    <x v="409"/>
    <x v="37"/>
  </r>
  <r>
    <x v="76"/>
    <x v="4"/>
    <x v="2"/>
    <x v="24"/>
    <x v="1"/>
    <x v="3"/>
    <x v="755"/>
    <x v="929"/>
    <x v="884"/>
    <x v="235"/>
    <x v="50"/>
    <x v="101"/>
    <x v="971"/>
    <x v="57"/>
    <x v="1009"/>
    <x v="603"/>
    <x v="977"/>
    <x v="847"/>
    <x v="14"/>
  </r>
  <r>
    <x v="76"/>
    <x v="6"/>
    <x v="2"/>
    <x v="24"/>
    <x v="1"/>
    <x v="3"/>
    <x v="640"/>
    <x v="477"/>
    <x v="1071"/>
    <x v="1037"/>
    <x v="47"/>
    <x v="58"/>
    <x v="869"/>
    <x v="57"/>
    <x v="909"/>
    <x v="194"/>
    <x v="430"/>
    <x v="921"/>
    <x v="14"/>
  </r>
  <r>
    <x v="76"/>
    <x v="3"/>
    <x v="2"/>
    <x v="24"/>
    <x v="1"/>
    <x v="3"/>
    <x v="524"/>
    <x v="345"/>
    <x v="634"/>
    <x v="1130"/>
    <x v="41"/>
    <x v="45"/>
    <x v="728"/>
    <x v="57"/>
    <x v="781"/>
    <x v="149"/>
    <x v="225"/>
    <x v="867"/>
    <x v="14"/>
  </r>
  <r>
    <x v="76"/>
    <x v="8"/>
    <x v="2"/>
    <x v="24"/>
    <x v="1"/>
    <x v="4"/>
    <x v="724"/>
    <x v="965"/>
    <x v="188"/>
    <x v="146"/>
    <x v="41"/>
    <x v="111"/>
    <x v="890"/>
    <x v="59"/>
    <x v="983"/>
    <x v="679"/>
    <x v="140"/>
    <x v="124"/>
    <x v="25"/>
  </r>
  <r>
    <x v="76"/>
    <x v="2"/>
    <x v="2"/>
    <x v="24"/>
    <x v="1"/>
    <x v="4"/>
    <x v="1206"/>
    <x v="1363"/>
    <x v="903"/>
    <x v="1270"/>
    <x v="50"/>
    <x v="476"/>
    <x v="1217"/>
    <x v="57"/>
    <x v="1325"/>
    <x v="19"/>
    <x v="681"/>
    <x v="413"/>
    <x v="36"/>
  </r>
  <r>
    <x v="76"/>
    <x v="4"/>
    <x v="2"/>
    <x v="24"/>
    <x v="1"/>
    <x v="4"/>
    <x v="229"/>
    <x v="363"/>
    <x v="1091"/>
    <x v="215"/>
    <x v="40"/>
    <x v="48"/>
    <x v="364"/>
    <x v="56"/>
    <x v="392"/>
    <x v="620"/>
    <x v="231"/>
    <x v="212"/>
    <x v="36"/>
  </r>
  <r>
    <x v="76"/>
    <x v="6"/>
    <x v="2"/>
    <x v="24"/>
    <x v="1"/>
    <x v="4"/>
    <x v="424"/>
    <x v="356"/>
    <x v="943"/>
    <x v="870"/>
    <x v="23"/>
    <x v="50"/>
    <x v="634"/>
    <x v="56"/>
    <x v="850"/>
    <x v="267"/>
    <x v="193"/>
    <x v="640"/>
    <x v="25"/>
  </r>
  <r>
    <x v="76"/>
    <x v="3"/>
    <x v="2"/>
    <x v="24"/>
    <x v="1"/>
    <x v="4"/>
    <x v="358"/>
    <x v="425"/>
    <x v="1233"/>
    <x v="394"/>
    <x v="31"/>
    <x v="58"/>
    <x v="541"/>
    <x v="56"/>
    <x v="648"/>
    <x v="506"/>
    <x v="286"/>
    <x v="453"/>
    <x v="33"/>
  </r>
  <r>
    <x v="76"/>
    <x v="8"/>
    <x v="2"/>
    <x v="24"/>
    <x v="1"/>
    <x v="5"/>
    <x v="872"/>
    <x v="1019"/>
    <x v="195"/>
    <x v="220"/>
    <x v="32"/>
    <x v="190"/>
    <x v="1009"/>
    <x v="28"/>
    <x v="1158"/>
    <x v="615"/>
    <x v="122"/>
    <x v="112"/>
    <x v="25"/>
  </r>
  <r>
    <x v="76"/>
    <x v="2"/>
    <x v="2"/>
    <x v="24"/>
    <x v="1"/>
    <x v="5"/>
    <x v="1215"/>
    <x v="1346"/>
    <x v="792"/>
    <x v="124"/>
    <x v="45"/>
    <x v="489"/>
    <x v="1188"/>
    <x v="66"/>
    <x v="1278"/>
    <x v="700"/>
    <x v="526"/>
    <x v="418"/>
    <x v="39"/>
  </r>
  <r>
    <x v="76"/>
    <x v="4"/>
    <x v="2"/>
    <x v="24"/>
    <x v="1"/>
    <x v="5"/>
    <x v="365"/>
    <x v="442"/>
    <x v="1249"/>
    <x v="387"/>
    <x v="18"/>
    <x v="68"/>
    <x v="435"/>
    <x v="60"/>
    <x v="699"/>
    <x v="510"/>
    <x v="233"/>
    <x v="431"/>
    <x v="36"/>
  </r>
  <r>
    <x v="76"/>
    <x v="6"/>
    <x v="2"/>
    <x v="24"/>
    <x v="1"/>
    <x v="5"/>
    <x v="487"/>
    <x v="316"/>
    <x v="614"/>
    <x v="1125"/>
    <x v="19"/>
    <x v="46"/>
    <x v="674"/>
    <x v="58"/>
    <x v="950"/>
    <x v="151"/>
    <x v="175"/>
    <x v="800"/>
    <x v="25"/>
  </r>
  <r>
    <x v="76"/>
    <x v="3"/>
    <x v="2"/>
    <x v="24"/>
    <x v="1"/>
    <x v="5"/>
    <x v="465"/>
    <x v="318"/>
    <x v="757"/>
    <x v="1058"/>
    <x v="25"/>
    <x v="40"/>
    <x v="623"/>
    <x v="58"/>
    <x v="812"/>
    <x v="183"/>
    <x v="241"/>
    <x v="810"/>
    <x v="25"/>
  </r>
  <r>
    <x v="76"/>
    <x v="8"/>
    <x v="2"/>
    <x v="24"/>
    <x v="1"/>
    <x v="6"/>
    <x v="627"/>
    <x v="751"/>
    <x v="153"/>
    <x v="332"/>
    <x v="38"/>
    <x v="134"/>
    <x v="775"/>
    <x v="29"/>
    <x v="862"/>
    <x v="536"/>
    <x v="100"/>
    <x v="88"/>
    <x v="35"/>
  </r>
  <r>
    <x v="76"/>
    <x v="2"/>
    <x v="2"/>
    <x v="24"/>
    <x v="1"/>
    <x v="6"/>
    <x v="982"/>
    <x v="1265"/>
    <x v="567"/>
    <x v="1181"/>
    <x v="59"/>
    <x v="448"/>
    <x v="982"/>
    <x v="66"/>
    <x v="964"/>
    <x v="85"/>
    <x v="409"/>
    <x v="183"/>
    <x v="20"/>
  </r>
  <r>
    <x v="76"/>
    <x v="4"/>
    <x v="2"/>
    <x v="24"/>
    <x v="1"/>
    <x v="6"/>
    <x v="366"/>
    <x v="370"/>
    <x v="1045"/>
    <x v="637"/>
    <x v="19"/>
    <x v="57"/>
    <x v="376"/>
    <x v="63"/>
    <x v="613"/>
    <x v="364"/>
    <x v="168"/>
    <x v="517"/>
    <x v="36"/>
  </r>
  <r>
    <x v="76"/>
    <x v="6"/>
    <x v="2"/>
    <x v="24"/>
    <x v="1"/>
    <x v="6"/>
    <x v="183"/>
    <x v="286"/>
    <x v="946"/>
    <x v="250"/>
    <x v="49"/>
    <x v="38"/>
    <x v="294"/>
    <x v="56"/>
    <x v="278"/>
    <x v="590"/>
    <x v="183"/>
    <x v="209"/>
    <x v="36"/>
  </r>
  <r>
    <x v="76"/>
    <x v="3"/>
    <x v="2"/>
    <x v="24"/>
    <x v="1"/>
    <x v="6"/>
    <x v="200"/>
    <x v="275"/>
    <x v="926"/>
    <x v="364"/>
    <x v="37"/>
    <x v="33"/>
    <x v="286"/>
    <x v="57"/>
    <x v="330"/>
    <x v="526"/>
    <x v="217"/>
    <x v="422"/>
    <x v="35"/>
  </r>
  <r>
    <x v="0"/>
    <x v="2"/>
    <x v="2"/>
    <x v="24"/>
    <x v="1"/>
    <x v="0"/>
    <x v="875"/>
    <x v="1018"/>
    <x v="1120"/>
    <x v="226"/>
    <x v="67"/>
    <x v="91"/>
    <x v="957"/>
    <x v="62"/>
    <x v="893"/>
    <x v="610"/>
    <x v="1111"/>
    <x v="257"/>
    <x v="14"/>
  </r>
  <r>
    <x v="0"/>
    <x v="2"/>
    <x v="2"/>
    <x v="24"/>
    <x v="1"/>
    <x v="1"/>
    <x v="855"/>
    <x v="970"/>
    <x v="995"/>
    <x v="296"/>
    <x v="59"/>
    <x v="72"/>
    <x v="943"/>
    <x v="62"/>
    <x v="920"/>
    <x v="559"/>
    <x v="1126"/>
    <x v="319"/>
    <x v="14"/>
  </r>
  <r>
    <x v="0"/>
    <x v="2"/>
    <x v="2"/>
    <x v="24"/>
    <x v="1"/>
    <x v="2"/>
    <x v="999"/>
    <x v="1066"/>
    <x v="1205"/>
    <x v="334"/>
    <x v="65"/>
    <x v="123"/>
    <x v="1021"/>
    <x v="65"/>
    <x v="982"/>
    <x v="534"/>
    <x v="1087"/>
    <x v="287"/>
    <x v="14"/>
  </r>
  <r>
    <x v="1"/>
    <x v="2"/>
    <x v="2"/>
    <x v="24"/>
    <x v="1"/>
    <x v="0"/>
    <x v="0"/>
    <x v="0"/>
    <x v="0"/>
    <x v="0"/>
    <x v="0"/>
    <x v="0"/>
    <x v="0"/>
    <x v="7"/>
    <x v="0"/>
    <x v="10"/>
    <x v="10"/>
    <x v="10"/>
    <x v="10"/>
  </r>
  <r>
    <x v="1"/>
    <x v="2"/>
    <x v="2"/>
    <x v="24"/>
    <x v="1"/>
    <x v="1"/>
    <x v="109"/>
    <x v="490"/>
    <x v="235"/>
    <x v="668"/>
    <x v="64"/>
    <x v="7"/>
    <x v="174"/>
    <x v="57"/>
    <x v="119"/>
    <x v="302"/>
    <x v="353"/>
    <x v="709"/>
    <x v="25"/>
  </r>
  <r>
    <x v="1"/>
    <x v="2"/>
    <x v="2"/>
    <x v="24"/>
    <x v="1"/>
    <x v="2"/>
    <x v="290"/>
    <x v="629"/>
    <x v="367"/>
    <x v="1164"/>
    <x v="40"/>
    <x v="12"/>
    <x v="231"/>
    <x v="69"/>
    <x v="241"/>
    <x v="117"/>
    <x v="350"/>
    <x v="230"/>
    <x v="25"/>
  </r>
  <r>
    <x v="1"/>
    <x v="2"/>
    <x v="2"/>
    <x v="24"/>
    <x v="1"/>
    <x v="3"/>
    <x v="784"/>
    <x v="977"/>
    <x v="1014"/>
    <x v="193"/>
    <x v="45"/>
    <x v="33"/>
    <x v="497"/>
    <x v="96"/>
    <x v="481"/>
    <x v="638"/>
    <x v="443"/>
    <x v="497"/>
    <x v="25"/>
  </r>
  <r>
    <x v="1"/>
    <x v="2"/>
    <x v="2"/>
    <x v="24"/>
    <x v="1"/>
    <x v="4"/>
    <x v="186"/>
    <x v="464"/>
    <x v="1374"/>
    <x v="1175"/>
    <x v="36"/>
    <x v="6"/>
    <x v="100"/>
    <x v="81"/>
    <x v="116"/>
    <x v="95"/>
    <x v="401"/>
    <x v="286"/>
    <x v="33"/>
  </r>
  <r>
    <x v="1"/>
    <x v="2"/>
    <x v="2"/>
    <x v="24"/>
    <x v="1"/>
    <x v="5"/>
    <x v="630"/>
    <x v="983"/>
    <x v="1097"/>
    <x v="1241"/>
    <x v="31"/>
    <x v="36"/>
    <x v="441"/>
    <x v="83"/>
    <x v="547"/>
    <x v="44"/>
    <x v="402"/>
    <x v="327"/>
    <x v="33"/>
  </r>
  <r>
    <x v="1"/>
    <x v="2"/>
    <x v="2"/>
    <x v="24"/>
    <x v="1"/>
    <x v="6"/>
    <x v="1413"/>
    <x v="1441"/>
    <x v="1204"/>
    <x v="75"/>
    <x v="36"/>
    <x v="46"/>
    <x v="1262"/>
    <x v="87"/>
    <x v="1391"/>
    <x v="740"/>
    <x v="400"/>
    <x v="366"/>
    <x v="25"/>
  </r>
  <r>
    <x v="23"/>
    <x v="2"/>
    <x v="2"/>
    <x v="24"/>
    <x v="1"/>
    <x v="1"/>
    <x v="1065"/>
    <x v="1266"/>
    <x v="561"/>
    <x v="64"/>
    <x v="61"/>
    <x v="414"/>
    <x v="1209"/>
    <x v="54"/>
    <x v="1280"/>
    <x v="755"/>
    <x v="565"/>
    <x v="400"/>
    <x v="33"/>
  </r>
  <r>
    <x v="23"/>
    <x v="2"/>
    <x v="2"/>
    <x v="24"/>
    <x v="1"/>
    <x v="2"/>
    <x v="1293"/>
    <x v="1393"/>
    <x v="1039"/>
    <x v="136"/>
    <x v="55"/>
    <x v="524"/>
    <x v="1247"/>
    <x v="57"/>
    <x v="1369"/>
    <x v="688"/>
    <x v="575"/>
    <x v="433"/>
    <x v="35"/>
  </r>
  <r>
    <x v="23"/>
    <x v="2"/>
    <x v="2"/>
    <x v="24"/>
    <x v="1"/>
    <x v="3"/>
    <x v="1220"/>
    <x v="1419"/>
    <x v="1361"/>
    <x v="880"/>
    <x v="98"/>
    <x v="543"/>
    <x v="1256"/>
    <x v="51"/>
    <x v="1358"/>
    <x v="234"/>
    <x v="624"/>
    <x v="173"/>
    <x v="35"/>
  </r>
  <r>
    <x v="23"/>
    <x v="2"/>
    <x v="2"/>
    <x v="24"/>
    <x v="1"/>
    <x v="4"/>
    <x v="1268"/>
    <x v="1415"/>
    <x v="1315"/>
    <x v="1114"/>
    <x v="67"/>
    <x v="538"/>
    <x v="1260"/>
    <x v="52"/>
    <x v="1377"/>
    <x v="126"/>
    <x v="663"/>
    <x v="194"/>
    <x v="33"/>
  </r>
  <r>
    <x v="23"/>
    <x v="2"/>
    <x v="2"/>
    <x v="24"/>
    <x v="1"/>
    <x v="5"/>
    <x v="1131"/>
    <x v="1400"/>
    <x v="1083"/>
    <x v="885"/>
    <x v="82"/>
    <x v="520"/>
    <x v="1249"/>
    <x v="51"/>
    <x v="1349"/>
    <x v="211"/>
    <x v="717"/>
    <x v="179"/>
    <x v="33"/>
  </r>
  <r>
    <x v="23"/>
    <x v="2"/>
    <x v="2"/>
    <x v="24"/>
    <x v="1"/>
    <x v="6"/>
    <x v="987"/>
    <x v="1357"/>
    <x v="905"/>
    <x v="883"/>
    <x v="87"/>
    <x v="474"/>
    <x v="1224"/>
    <x v="51"/>
    <x v="1266"/>
    <x v="223"/>
    <x v="687"/>
    <x v="175"/>
    <x v="35"/>
  </r>
  <r>
    <x v="5"/>
    <x v="2"/>
    <x v="2"/>
    <x v="24"/>
    <x v="1"/>
    <x v="1"/>
    <x v="602"/>
    <x v="681"/>
    <x v="344"/>
    <x v="480"/>
    <x v="54"/>
    <x v="91"/>
    <x v="416"/>
    <x v="84"/>
    <x v="366"/>
    <x v="449"/>
    <x v="623"/>
    <x v="694"/>
    <x v="38"/>
  </r>
  <r>
    <x v="5"/>
    <x v="2"/>
    <x v="2"/>
    <x v="24"/>
    <x v="1"/>
    <x v="2"/>
    <x v="1165"/>
    <x v="1219"/>
    <x v="458"/>
    <x v="327"/>
    <x v="35"/>
    <x v="412"/>
    <x v="1128"/>
    <x v="68"/>
    <x v="1243"/>
    <x v="538"/>
    <x v="416"/>
    <x v="526"/>
    <x v="38"/>
  </r>
  <r>
    <x v="5"/>
    <x v="2"/>
    <x v="2"/>
    <x v="24"/>
    <x v="1"/>
    <x v="3"/>
    <x v="1230"/>
    <x v="1228"/>
    <x v="443"/>
    <x v="569"/>
    <x v="48"/>
    <x v="418"/>
    <x v="1171"/>
    <x v="71"/>
    <x v="1237"/>
    <x v="400"/>
    <x v="389"/>
    <x v="617"/>
    <x v="37"/>
  </r>
  <r>
    <x v="5"/>
    <x v="2"/>
    <x v="2"/>
    <x v="24"/>
    <x v="1"/>
    <x v="4"/>
    <x v="1176"/>
    <x v="1147"/>
    <x v="1284"/>
    <x v="601"/>
    <x v="37"/>
    <x v="376"/>
    <x v="1135"/>
    <x v="69"/>
    <x v="1236"/>
    <x v="383"/>
    <x v="418"/>
    <x v="642"/>
    <x v="36"/>
  </r>
  <r>
    <x v="5"/>
    <x v="2"/>
    <x v="2"/>
    <x v="24"/>
    <x v="1"/>
    <x v="5"/>
    <x v="1079"/>
    <x v="1014"/>
    <x v="999"/>
    <x v="709"/>
    <x v="38"/>
    <x v="300"/>
    <x v="981"/>
    <x v="74"/>
    <x v="1090"/>
    <x v="337"/>
    <x v="377"/>
    <x v="668"/>
    <x v="36"/>
  </r>
  <r>
    <x v="5"/>
    <x v="2"/>
    <x v="2"/>
    <x v="24"/>
    <x v="1"/>
    <x v="6"/>
    <x v="1391"/>
    <x v="1440"/>
    <x v="1015"/>
    <x v="502"/>
    <x v="42"/>
    <x v="298"/>
    <x v="1270"/>
    <x v="72"/>
    <x v="1387"/>
    <x v="433"/>
    <x v="363"/>
    <x v="571"/>
    <x v="38"/>
  </r>
  <r>
    <x v="134"/>
    <x v="2"/>
    <x v="2"/>
    <x v="24"/>
    <x v="1"/>
    <x v="1"/>
    <x v="714"/>
    <x v="459"/>
    <x v="816"/>
    <x v="1158"/>
    <x v="31"/>
    <x v="49"/>
    <x v="387"/>
    <x v="103"/>
    <x v="472"/>
    <x v="123"/>
    <x v="518"/>
    <x v="315"/>
    <x v="35"/>
  </r>
  <r>
    <x v="134"/>
    <x v="2"/>
    <x v="2"/>
    <x v="24"/>
    <x v="1"/>
    <x v="2"/>
    <x v="895"/>
    <x v="686"/>
    <x v="1386"/>
    <x v="1068"/>
    <x v="40"/>
    <x v="113"/>
    <x v="802"/>
    <x v="73"/>
    <x v="883"/>
    <x v="177"/>
    <x v="456"/>
    <x v="964"/>
    <x v="33"/>
  </r>
  <r>
    <x v="134"/>
    <x v="2"/>
    <x v="2"/>
    <x v="24"/>
    <x v="1"/>
    <x v="3"/>
    <x v="978"/>
    <x v="820"/>
    <x v="385"/>
    <x v="950"/>
    <x v="51"/>
    <x v="191"/>
    <x v="758"/>
    <x v="85"/>
    <x v="739"/>
    <x v="232"/>
    <x v="368"/>
    <x v="823"/>
    <x v="37"/>
  </r>
  <r>
    <x v="134"/>
    <x v="2"/>
    <x v="2"/>
    <x v="24"/>
    <x v="1"/>
    <x v="4"/>
    <x v="1033"/>
    <x v="802"/>
    <x v="313"/>
    <x v="1074"/>
    <x v="33"/>
    <x v="187"/>
    <x v="737"/>
    <x v="96"/>
    <x v="868"/>
    <x v="176"/>
    <x v="346"/>
    <x v="906"/>
    <x v="37"/>
  </r>
  <r>
    <x v="134"/>
    <x v="2"/>
    <x v="2"/>
    <x v="24"/>
    <x v="1"/>
    <x v="5"/>
    <x v="795"/>
    <x v="656"/>
    <x v="229"/>
    <x v="953"/>
    <x v="46"/>
    <x v="80"/>
    <x v="584"/>
    <x v="85"/>
    <x v="574"/>
    <x v="231"/>
    <x v="662"/>
    <x v="227"/>
    <x v="35"/>
  </r>
  <r>
    <x v="17"/>
    <x v="2"/>
    <x v="2"/>
    <x v="24"/>
    <x v="1"/>
    <x v="1"/>
    <x v="824"/>
    <x v="1167"/>
    <x v="446"/>
    <x v="1167"/>
    <x v="32"/>
    <x v="132"/>
    <x v="730"/>
    <x v="73"/>
    <x v="864"/>
    <x v="111"/>
    <x v="1153"/>
    <x v="791"/>
    <x v="35"/>
  </r>
  <r>
    <x v="17"/>
    <x v="2"/>
    <x v="2"/>
    <x v="24"/>
    <x v="1"/>
    <x v="2"/>
    <x v="1014"/>
    <x v="1260"/>
    <x v="555"/>
    <x v="1255"/>
    <x v="32"/>
    <x v="237"/>
    <x v="1036"/>
    <x v="64"/>
    <x v="1188"/>
    <x v="41"/>
    <x v="1093"/>
    <x v="755"/>
    <x v="33"/>
  </r>
  <r>
    <x v="17"/>
    <x v="2"/>
    <x v="2"/>
    <x v="24"/>
    <x v="1"/>
    <x v="3"/>
    <x v="1099"/>
    <x v="1276"/>
    <x v="587"/>
    <x v="74"/>
    <x v="38"/>
    <x v="342"/>
    <x v="1105"/>
    <x v="65"/>
    <x v="1215"/>
    <x v="741"/>
    <x v="935"/>
    <x v="618"/>
    <x v="35"/>
  </r>
  <r>
    <x v="17"/>
    <x v="2"/>
    <x v="2"/>
    <x v="24"/>
    <x v="1"/>
    <x v="4"/>
    <x v="1195"/>
    <x v="1285"/>
    <x v="584"/>
    <x v="207"/>
    <x v="30"/>
    <x v="379"/>
    <x v="1152"/>
    <x v="68"/>
    <x v="1288"/>
    <x v="627"/>
    <x v="841"/>
    <x v="656"/>
    <x v="36"/>
  </r>
  <r>
    <x v="17"/>
    <x v="2"/>
    <x v="2"/>
    <x v="24"/>
    <x v="1"/>
    <x v="5"/>
    <x v="1158"/>
    <x v="1303"/>
    <x v="623"/>
    <x v="117"/>
    <x v="29"/>
    <x v="343"/>
    <x v="1103"/>
    <x v="70"/>
    <x v="1249"/>
    <x v="708"/>
    <x v="963"/>
    <x v="704"/>
    <x v="35"/>
  </r>
  <r>
    <x v="17"/>
    <x v="2"/>
    <x v="2"/>
    <x v="24"/>
    <x v="1"/>
    <x v="6"/>
    <x v="1080"/>
    <x v="1186"/>
    <x v="448"/>
    <x v="208"/>
    <x v="39"/>
    <x v="262"/>
    <x v="1026"/>
    <x v="69"/>
    <x v="1128"/>
    <x v="626"/>
    <x v="946"/>
    <x v="775"/>
    <x v="35"/>
  </r>
  <r>
    <x v="148"/>
    <x v="8"/>
    <x v="2"/>
    <x v="24"/>
    <x v="1"/>
    <x v="1"/>
    <x v="97"/>
    <x v="193"/>
    <x v="162"/>
    <x v="151"/>
    <x v="21"/>
    <x v="7"/>
    <x v="125"/>
    <x v="58"/>
    <x v="207"/>
    <x v="676"/>
    <x v="126"/>
    <x v="102"/>
    <x v="33"/>
  </r>
  <r>
    <x v="148"/>
    <x v="2"/>
    <x v="2"/>
    <x v="24"/>
    <x v="1"/>
    <x v="1"/>
    <x v="543"/>
    <x v="959"/>
    <x v="1013"/>
    <x v="1170"/>
    <x v="24"/>
    <x v="129"/>
    <x v="682"/>
    <x v="60"/>
    <x v="894"/>
    <x v="102"/>
    <x v="914"/>
    <x v="456"/>
    <x v="36"/>
  </r>
  <r>
    <x v="148"/>
    <x v="4"/>
    <x v="2"/>
    <x v="24"/>
    <x v="1"/>
    <x v="1"/>
    <x v="125"/>
    <x v="186"/>
    <x v="595"/>
    <x v="337"/>
    <x v="11"/>
    <x v="5"/>
    <x v="86"/>
    <x v="71"/>
    <x v="217"/>
    <x v="531"/>
    <x v="978"/>
    <x v="920"/>
    <x v="33"/>
  </r>
  <r>
    <x v="148"/>
    <x v="6"/>
    <x v="2"/>
    <x v="24"/>
    <x v="1"/>
    <x v="1"/>
    <x v="576"/>
    <x v="492"/>
    <x v="1234"/>
    <x v="895"/>
    <x v="33"/>
    <x v="24"/>
    <x v="561"/>
    <x v="69"/>
    <x v="647"/>
    <x v="260"/>
    <x v="978"/>
    <x v="382"/>
    <x v="14"/>
  </r>
  <r>
    <x v="148"/>
    <x v="3"/>
    <x v="2"/>
    <x v="24"/>
    <x v="1"/>
    <x v="1"/>
    <x v="143"/>
    <x v="85"/>
    <x v="1052"/>
    <x v="1056"/>
    <x v="20"/>
    <x v="2"/>
    <x v="114"/>
    <x v="67"/>
    <x v="200"/>
    <x v="184"/>
    <x v="1010"/>
    <x v="504"/>
    <x v="14"/>
  </r>
  <r>
    <x v="148"/>
    <x v="8"/>
    <x v="2"/>
    <x v="24"/>
    <x v="1"/>
    <x v="2"/>
    <x v="203"/>
    <x v="446"/>
    <x v="211"/>
    <x v="1258"/>
    <x v="32"/>
    <x v="25"/>
    <x v="259"/>
    <x v="59"/>
    <x v="334"/>
    <x v="36"/>
    <x v="128"/>
    <x v="81"/>
    <x v="35"/>
  </r>
  <r>
    <x v="148"/>
    <x v="2"/>
    <x v="2"/>
    <x v="24"/>
    <x v="1"/>
    <x v="2"/>
    <x v="956"/>
    <x v="1279"/>
    <x v="604"/>
    <x v="1108"/>
    <x v="31"/>
    <x v="347"/>
    <x v="1004"/>
    <x v="63"/>
    <x v="1163"/>
    <x v="135"/>
    <x v="909"/>
    <x v="426"/>
    <x v="38"/>
  </r>
  <r>
    <x v="148"/>
    <x v="4"/>
    <x v="2"/>
    <x v="24"/>
    <x v="1"/>
    <x v="2"/>
    <x v="166"/>
    <x v="486"/>
    <x v="1433"/>
    <x v="1014"/>
    <x v="15"/>
    <x v="21"/>
    <x v="131"/>
    <x v="68"/>
    <x v="272"/>
    <x v="163"/>
    <x v="1022"/>
    <x v="457"/>
    <x v="38"/>
  </r>
  <r>
    <x v="148"/>
    <x v="6"/>
    <x v="2"/>
    <x v="24"/>
    <x v="1"/>
    <x v="2"/>
    <x v="768"/>
    <x v="863"/>
    <x v="714"/>
    <x v="378"/>
    <x v="47"/>
    <x v="78"/>
    <x v="852"/>
    <x v="62"/>
    <x v="882"/>
    <x v="516"/>
    <x v="1007"/>
    <x v="964"/>
    <x v="25"/>
  </r>
  <r>
    <x v="148"/>
    <x v="3"/>
    <x v="2"/>
    <x v="24"/>
    <x v="1"/>
    <x v="2"/>
    <x v="227"/>
    <x v="225"/>
    <x v="609"/>
    <x v="743"/>
    <x v="42"/>
    <x v="6"/>
    <x v="245"/>
    <x v="62"/>
    <x v="252"/>
    <x v="324"/>
    <x v="992"/>
    <x v="345"/>
    <x v="14"/>
  </r>
  <r>
    <x v="148"/>
    <x v="8"/>
    <x v="2"/>
    <x v="24"/>
    <x v="1"/>
    <x v="3"/>
    <x v="312"/>
    <x v="605"/>
    <x v="122"/>
    <x v="1226"/>
    <x v="39"/>
    <x v="49"/>
    <x v="379"/>
    <x v="59"/>
    <x v="406"/>
    <x v="66"/>
    <x v="124"/>
    <x v="68"/>
    <x v="35"/>
  </r>
  <r>
    <x v="148"/>
    <x v="2"/>
    <x v="2"/>
    <x v="24"/>
    <x v="1"/>
    <x v="3"/>
    <x v="748"/>
    <x v="1200"/>
    <x v="479"/>
    <x v="1004"/>
    <x v="65"/>
    <x v="280"/>
    <x v="842"/>
    <x v="62"/>
    <x v="757"/>
    <x v="193"/>
    <x v="907"/>
    <x v="213"/>
    <x v="39"/>
  </r>
  <r>
    <x v="148"/>
    <x v="4"/>
    <x v="2"/>
    <x v="24"/>
    <x v="1"/>
    <x v="3"/>
    <x v="74"/>
    <x v="156"/>
    <x v="570"/>
    <x v="105"/>
    <x v="40"/>
    <x v="4"/>
    <x v="70"/>
    <x v="62"/>
    <x v="73"/>
    <x v="719"/>
    <x v="996"/>
    <x v="715"/>
    <x v="33"/>
  </r>
  <r>
    <x v="148"/>
    <x v="6"/>
    <x v="2"/>
    <x v="24"/>
    <x v="1"/>
    <x v="3"/>
    <x v="632"/>
    <x v="910"/>
    <x v="883"/>
    <x v="111"/>
    <x v="74"/>
    <x v="98"/>
    <x v="866"/>
    <x v="57"/>
    <x v="742"/>
    <x v="711"/>
    <x v="964"/>
    <x v="697"/>
    <x v="25"/>
  </r>
  <r>
    <x v="148"/>
    <x v="3"/>
    <x v="2"/>
    <x v="24"/>
    <x v="1"/>
    <x v="3"/>
    <x v="269"/>
    <x v="473"/>
    <x v="1369"/>
    <x v="106"/>
    <x v="79"/>
    <x v="22"/>
    <x v="386"/>
    <x v="57"/>
    <x v="260"/>
    <x v="718"/>
    <x v="969"/>
    <x v="693"/>
    <x v="25"/>
  </r>
  <r>
    <x v="148"/>
    <x v="8"/>
    <x v="2"/>
    <x v="24"/>
    <x v="1"/>
    <x v="4"/>
    <x v="184"/>
    <x v="524"/>
    <x v="112"/>
    <x v="1016"/>
    <x v="28"/>
    <x v="36"/>
    <x v="277"/>
    <x v="56"/>
    <x v="377"/>
    <x v="160"/>
    <x v="125"/>
    <x v="49"/>
    <x v="36"/>
  </r>
  <r>
    <x v="148"/>
    <x v="2"/>
    <x v="2"/>
    <x v="24"/>
    <x v="1"/>
    <x v="4"/>
    <x v="823"/>
    <x v="1196"/>
    <x v="474"/>
    <x v="1104"/>
    <x v="38"/>
    <x v="281"/>
    <x v="898"/>
    <x v="62"/>
    <x v="1008"/>
    <x v="143"/>
    <x v="899"/>
    <x v="418"/>
    <x v="38"/>
  </r>
  <r>
    <x v="148"/>
    <x v="4"/>
    <x v="2"/>
    <x v="24"/>
    <x v="1"/>
    <x v="4"/>
    <x v="118"/>
    <x v="233"/>
    <x v="787"/>
    <x v="168"/>
    <x v="30"/>
    <x v="8"/>
    <x v="92"/>
    <x v="68"/>
    <x v="120"/>
    <x v="657"/>
    <x v="909"/>
    <x v="699"/>
    <x v="35"/>
  </r>
  <r>
    <x v="148"/>
    <x v="6"/>
    <x v="2"/>
    <x v="24"/>
    <x v="1"/>
    <x v="4"/>
    <x v="265"/>
    <x v="487"/>
    <x v="1414"/>
    <x v="73"/>
    <x v="35"/>
    <x v="24"/>
    <x v="423"/>
    <x v="55"/>
    <x v="483"/>
    <x v="743"/>
    <x v="965"/>
    <x v="643"/>
    <x v="25"/>
  </r>
  <r>
    <x v="148"/>
    <x v="3"/>
    <x v="2"/>
    <x v="24"/>
    <x v="1"/>
    <x v="4"/>
    <x v="241"/>
    <x v="386"/>
    <x v="1173"/>
    <x v="189"/>
    <x v="34"/>
    <x v="14"/>
    <x v="282"/>
    <x v="59"/>
    <x v="344"/>
    <x v="643"/>
    <x v="1006"/>
    <x v="814"/>
    <x v="25"/>
  </r>
  <r>
    <x v="148"/>
    <x v="8"/>
    <x v="2"/>
    <x v="24"/>
    <x v="1"/>
    <x v="5"/>
    <x v="370"/>
    <x v="542"/>
    <x v="110"/>
    <x v="163"/>
    <x v="24"/>
    <x v="42"/>
    <x v="443"/>
    <x v="60"/>
    <x v="622"/>
    <x v="662"/>
    <x v="120"/>
    <x v="99"/>
    <x v="33"/>
  </r>
  <r>
    <x v="148"/>
    <x v="2"/>
    <x v="2"/>
    <x v="24"/>
    <x v="1"/>
    <x v="5"/>
    <x v="1127"/>
    <x v="1310"/>
    <x v="724"/>
    <x v="65"/>
    <x v="39"/>
    <x v="372"/>
    <x v="1058"/>
    <x v="71"/>
    <x v="1165"/>
    <x v="754"/>
    <x v="903"/>
    <x v="571"/>
    <x v="37"/>
  </r>
  <r>
    <x v="148"/>
    <x v="4"/>
    <x v="2"/>
    <x v="24"/>
    <x v="1"/>
    <x v="5"/>
    <x v="322"/>
    <x v="348"/>
    <x v="1030"/>
    <x v="555"/>
    <x v="23"/>
    <x v="15"/>
    <x v="190"/>
    <x v="80"/>
    <x v="287"/>
    <x v="406"/>
    <x v="909"/>
    <x v="966"/>
    <x v="33"/>
  </r>
  <r>
    <x v="148"/>
    <x v="6"/>
    <x v="2"/>
    <x v="24"/>
    <x v="1"/>
    <x v="5"/>
    <x v="362"/>
    <x v="462"/>
    <x v="1321"/>
    <x v="300"/>
    <x v="31"/>
    <x v="21"/>
    <x v="501"/>
    <x v="57"/>
    <x v="609"/>
    <x v="555"/>
    <x v="978"/>
    <x v="890"/>
    <x v="14"/>
  </r>
  <r>
    <x v="148"/>
    <x v="3"/>
    <x v="2"/>
    <x v="24"/>
    <x v="1"/>
    <x v="5"/>
    <x v="305"/>
    <x v="290"/>
    <x v="910"/>
    <x v="674"/>
    <x v="20"/>
    <x v="9"/>
    <x v="307"/>
    <x v="62"/>
    <x v="500"/>
    <x v="353"/>
    <x v="1014"/>
    <x v="338"/>
    <x v="14"/>
  </r>
  <r>
    <x v="148"/>
    <x v="8"/>
    <x v="2"/>
    <x v="24"/>
    <x v="1"/>
    <x v="6"/>
    <x v="234"/>
    <x v="548"/>
    <x v="115"/>
    <x v="1118"/>
    <x v="33"/>
    <x v="37"/>
    <x v="253"/>
    <x v="30"/>
    <x v="312"/>
    <x v="121"/>
    <x v="132"/>
    <x v="66"/>
    <x v="37"/>
  </r>
  <r>
    <x v="148"/>
    <x v="2"/>
    <x v="2"/>
    <x v="24"/>
    <x v="1"/>
    <x v="6"/>
    <x v="1041"/>
    <x v="1314"/>
    <x v="742"/>
    <x v="1166"/>
    <x v="54"/>
    <x v="374"/>
    <x v="968"/>
    <x v="71"/>
    <x v="981"/>
    <x v="112"/>
    <x v="911"/>
    <x v="442"/>
    <x v="40"/>
  </r>
  <r>
    <x v="148"/>
    <x v="4"/>
    <x v="2"/>
    <x v="24"/>
    <x v="1"/>
    <x v="6"/>
    <x v="132"/>
    <x v="212"/>
    <x v="730"/>
    <x v="295"/>
    <x v="14"/>
    <x v="7"/>
    <x v="67"/>
    <x v="82"/>
    <x v="148"/>
    <x v="560"/>
    <x v="909"/>
    <x v="810"/>
    <x v="36"/>
  </r>
  <r>
    <x v="148"/>
    <x v="6"/>
    <x v="2"/>
    <x v="24"/>
    <x v="1"/>
    <x v="6"/>
    <x v="130"/>
    <x v="257"/>
    <x v="914"/>
    <x v="133"/>
    <x v="48"/>
    <x v="8"/>
    <x v="194"/>
    <x v="57"/>
    <x v="168"/>
    <x v="692"/>
    <x v="978"/>
    <x v="729"/>
    <x v="25"/>
  </r>
  <r>
    <x v="148"/>
    <x v="3"/>
    <x v="2"/>
    <x v="24"/>
    <x v="1"/>
    <x v="6"/>
    <x v="54"/>
    <x v="151"/>
    <x v="571"/>
    <x v="1176"/>
    <x v="25"/>
    <x v="4"/>
    <x v="98"/>
    <x v="54"/>
    <x v="143"/>
    <x v="92"/>
    <x v="978"/>
    <x v="547"/>
    <x v="25"/>
  </r>
  <r>
    <x v="105"/>
    <x v="2"/>
    <x v="2"/>
    <x v="24"/>
    <x v="1"/>
    <x v="1"/>
    <x v="1292"/>
    <x v="1204"/>
    <x v="1280"/>
    <x v="946"/>
    <x v="18"/>
    <x v="323"/>
    <x v="933"/>
    <x v="142"/>
    <x v="1224"/>
    <x v="233"/>
    <x v="820"/>
    <x v="322"/>
    <x v="38"/>
  </r>
  <r>
    <x v="105"/>
    <x v="2"/>
    <x v="2"/>
    <x v="24"/>
    <x v="1"/>
    <x v="2"/>
    <x v="1282"/>
    <x v="1394"/>
    <x v="1050"/>
    <x v="113"/>
    <x v="34"/>
    <x v="447"/>
    <x v="1083"/>
    <x v="100"/>
    <x v="1219"/>
    <x v="709"/>
    <x v="965"/>
    <x v="701"/>
    <x v="15"/>
  </r>
  <r>
    <x v="137"/>
    <x v="2"/>
    <x v="2"/>
    <x v="24"/>
    <x v="1"/>
    <x v="1"/>
    <x v="705"/>
    <x v="602"/>
    <x v="1432"/>
    <x v="859"/>
    <x v="10"/>
    <x v="36"/>
    <x v="505"/>
    <x v="84"/>
    <x v="943"/>
    <x v="272"/>
    <x v="982"/>
    <x v="373"/>
    <x v="25"/>
  </r>
  <r>
    <x v="137"/>
    <x v="2"/>
    <x v="2"/>
    <x v="24"/>
    <x v="1"/>
    <x v="2"/>
    <x v="719"/>
    <x v="697"/>
    <x v="339"/>
    <x v="682"/>
    <x v="9"/>
    <x v="50"/>
    <x v="477"/>
    <x v="88"/>
    <x v="939"/>
    <x v="347"/>
    <x v="958"/>
    <x v="311"/>
    <x v="33"/>
  </r>
  <r>
    <x v="137"/>
    <x v="2"/>
    <x v="2"/>
    <x v="24"/>
    <x v="1"/>
    <x v="3"/>
    <x v="912"/>
    <x v="744"/>
    <x v="312"/>
    <x v="976"/>
    <x v="17"/>
    <x v="55"/>
    <x v="643"/>
    <x v="93"/>
    <x v="967"/>
    <x v="218"/>
    <x v="990"/>
    <x v="480"/>
    <x v="25"/>
  </r>
  <r>
    <x v="137"/>
    <x v="2"/>
    <x v="2"/>
    <x v="24"/>
    <x v="1"/>
    <x v="4"/>
    <x v="648"/>
    <x v="589"/>
    <x v="1442"/>
    <x v="774"/>
    <x v="15"/>
    <x v="33"/>
    <x v="401"/>
    <x v="90"/>
    <x v="700"/>
    <x v="310"/>
    <x v="1001"/>
    <x v="359"/>
    <x v="33"/>
  </r>
  <r>
    <x v="137"/>
    <x v="2"/>
    <x v="2"/>
    <x v="24"/>
    <x v="1"/>
    <x v="5"/>
    <x v="168"/>
    <x v="371"/>
    <x v="1167"/>
    <x v="57"/>
    <x v="13"/>
    <x v="20"/>
    <x v="126"/>
    <x v="69"/>
    <x v="291"/>
    <x v="13"/>
    <x v="829"/>
    <x v="517"/>
    <x v="38"/>
  </r>
  <r>
    <x v="137"/>
    <x v="2"/>
    <x v="2"/>
    <x v="24"/>
    <x v="1"/>
    <x v="6"/>
    <x v="650"/>
    <x v="619"/>
    <x v="267"/>
    <x v="716"/>
    <x v="15"/>
    <x v="46"/>
    <x v="504"/>
    <x v="79"/>
    <x v="831"/>
    <x v="334"/>
    <x v="898"/>
    <x v="271"/>
    <x v="33"/>
  </r>
  <r>
    <x v="131"/>
    <x v="2"/>
    <x v="2"/>
    <x v="24"/>
    <x v="1"/>
    <x v="1"/>
    <x v="1147"/>
    <x v="1017"/>
    <x v="887"/>
    <x v="898"/>
    <x v="32"/>
    <x v="277"/>
    <x v="1001"/>
    <x v="79"/>
    <x v="1157"/>
    <x v="259"/>
    <x v="466"/>
    <x v="840"/>
    <x v="35"/>
  </r>
  <r>
    <x v="131"/>
    <x v="2"/>
    <x v="2"/>
    <x v="24"/>
    <x v="1"/>
    <x v="2"/>
    <x v="1301"/>
    <x v="1349"/>
    <x v="763"/>
    <x v="419"/>
    <x v="46"/>
    <x v="469"/>
    <x v="1215"/>
    <x v="69"/>
    <x v="1331"/>
    <x v="487"/>
    <x v="664"/>
    <x v="674"/>
    <x v="35"/>
  </r>
  <r>
    <x v="131"/>
    <x v="2"/>
    <x v="2"/>
    <x v="24"/>
    <x v="1"/>
    <x v="3"/>
    <x v="1350"/>
    <x v="1352"/>
    <x v="722"/>
    <x v="736"/>
    <x v="56"/>
    <x v="508"/>
    <x v="1232"/>
    <x v="72"/>
    <x v="1343"/>
    <x v="325"/>
    <x v="438"/>
    <x v="729"/>
    <x v="36"/>
  </r>
  <r>
    <x v="131"/>
    <x v="2"/>
    <x v="2"/>
    <x v="24"/>
    <x v="1"/>
    <x v="4"/>
    <x v="1373"/>
    <x v="1387"/>
    <x v="821"/>
    <x v="759"/>
    <x v="36"/>
    <x v="529"/>
    <x v="1246"/>
    <x v="73"/>
    <x v="1376"/>
    <x v="316"/>
    <x v="433"/>
    <x v="736"/>
    <x v="36"/>
  </r>
  <r>
    <x v="131"/>
    <x v="2"/>
    <x v="2"/>
    <x v="24"/>
    <x v="1"/>
    <x v="5"/>
    <x v="1305"/>
    <x v="1316"/>
    <x v="577"/>
    <x v="636"/>
    <x v="47"/>
    <x v="487"/>
    <x v="1219"/>
    <x v="69"/>
    <x v="1337"/>
    <x v="364"/>
    <x v="391"/>
    <x v="646"/>
    <x v="36"/>
  </r>
  <r>
    <x v="131"/>
    <x v="2"/>
    <x v="2"/>
    <x v="24"/>
    <x v="1"/>
    <x v="6"/>
    <x v="1221"/>
    <x v="1218"/>
    <x v="423"/>
    <x v="554"/>
    <x v="45"/>
    <x v="417"/>
    <x v="1185"/>
    <x v="67"/>
    <x v="1271"/>
    <x v="408"/>
    <x v="367"/>
    <x v="605"/>
    <x v="36"/>
  </r>
  <r>
    <x v="97"/>
    <x v="2"/>
    <x v="2"/>
    <x v="24"/>
    <x v="1"/>
    <x v="1"/>
    <x v="610"/>
    <x v="528"/>
    <x v="1308"/>
    <x v="862"/>
    <x v="8"/>
    <x v="72"/>
    <x v="374"/>
    <x v="90"/>
    <x v="836"/>
    <x v="269"/>
    <x v="421"/>
    <x v="798"/>
    <x v="38"/>
  </r>
  <r>
    <x v="97"/>
    <x v="2"/>
    <x v="2"/>
    <x v="24"/>
    <x v="1"/>
    <x v="2"/>
    <x v="560"/>
    <x v="662"/>
    <x v="337"/>
    <x v="428"/>
    <x v="5"/>
    <x v="79"/>
    <x v="420"/>
    <x v="78"/>
    <x v="999"/>
    <x v="483"/>
    <x v="692"/>
    <x v="698"/>
    <x v="37"/>
  </r>
  <r>
    <x v="97"/>
    <x v="2"/>
    <x v="2"/>
    <x v="24"/>
    <x v="1"/>
    <x v="3"/>
    <x v="529"/>
    <x v="581"/>
    <x v="268"/>
    <x v="486"/>
    <x v="12"/>
    <x v="76"/>
    <x v="368"/>
    <x v="80"/>
    <x v="717"/>
    <x v="447"/>
    <x v="534"/>
    <x v="644"/>
    <x v="38"/>
  </r>
  <r>
    <x v="97"/>
    <x v="2"/>
    <x v="2"/>
    <x v="24"/>
    <x v="1"/>
    <x v="4"/>
    <x v="369"/>
    <x v="481"/>
    <x v="1367"/>
    <x v="274"/>
    <x v="20"/>
    <x v="55"/>
    <x v="237"/>
    <x v="78"/>
    <x v="390"/>
    <x v="572"/>
    <x v="501"/>
    <x v="534"/>
    <x v="15"/>
  </r>
  <r>
    <x v="97"/>
    <x v="2"/>
    <x v="2"/>
    <x v="24"/>
    <x v="1"/>
    <x v="5"/>
    <x v="787"/>
    <x v="609"/>
    <x v="1362"/>
    <x v="997"/>
    <x v="13"/>
    <x v="94"/>
    <x v="476"/>
    <x v="99"/>
    <x v="838"/>
    <x v="207"/>
    <x v="446"/>
    <x v="912"/>
    <x v="37"/>
  </r>
  <r>
    <x v="97"/>
    <x v="2"/>
    <x v="2"/>
    <x v="24"/>
    <x v="1"/>
    <x v="6"/>
    <x v="694"/>
    <x v="494"/>
    <x v="1063"/>
    <x v="1084"/>
    <x v="12"/>
    <x v="71"/>
    <x v="365"/>
    <x v="104"/>
    <x v="709"/>
    <x v="170"/>
    <x v="341"/>
    <x v="907"/>
    <x v="38"/>
  </r>
  <r>
    <x v="24"/>
    <x v="2"/>
    <x v="2"/>
    <x v="24"/>
    <x v="1"/>
    <x v="1"/>
    <x v="1243"/>
    <x v="1086"/>
    <x v="894"/>
    <x v="1046"/>
    <x v="67"/>
    <x v="289"/>
    <x v="1154"/>
    <x v="77"/>
    <x v="1132"/>
    <x v="190"/>
    <x v="639"/>
    <x v="278"/>
    <x v="33"/>
  </r>
  <r>
    <x v="24"/>
    <x v="2"/>
    <x v="2"/>
    <x v="24"/>
    <x v="1"/>
    <x v="2"/>
    <x v="1144"/>
    <x v="1135"/>
    <x v="1279"/>
    <x v="538"/>
    <x v="53"/>
    <x v="330"/>
    <x v="1111"/>
    <x v="68"/>
    <x v="1146"/>
    <x v="413"/>
    <x v="614"/>
    <x v="723"/>
    <x v="35"/>
  </r>
  <r>
    <x v="24"/>
    <x v="2"/>
    <x v="2"/>
    <x v="24"/>
    <x v="1"/>
    <x v="3"/>
    <x v="979"/>
    <x v="1074"/>
    <x v="1210"/>
    <x v="292"/>
    <x v="90"/>
    <x v="306"/>
    <x v="1098"/>
    <x v="59"/>
    <x v="973"/>
    <x v="561"/>
    <x v="515"/>
    <x v="545"/>
    <x v="35"/>
  </r>
  <r>
    <x v="24"/>
    <x v="2"/>
    <x v="2"/>
    <x v="24"/>
    <x v="1"/>
    <x v="4"/>
    <x v="1092"/>
    <x v="1220"/>
    <x v="471"/>
    <x v="184"/>
    <x v="57"/>
    <x v="407"/>
    <x v="1146"/>
    <x v="62"/>
    <x v="1167"/>
    <x v="648"/>
    <x v="448"/>
    <x v="426"/>
    <x v="37"/>
  </r>
  <r>
    <x v="24"/>
    <x v="2"/>
    <x v="2"/>
    <x v="24"/>
    <x v="1"/>
    <x v="5"/>
    <x v="949"/>
    <x v="1141"/>
    <x v="1389"/>
    <x v="134"/>
    <x v="55"/>
    <x v="360"/>
    <x v="1068"/>
    <x v="60"/>
    <x v="1084"/>
    <x v="691"/>
    <x v="465"/>
    <x v="409"/>
    <x v="37"/>
  </r>
  <r>
    <x v="24"/>
    <x v="2"/>
    <x v="2"/>
    <x v="24"/>
    <x v="1"/>
    <x v="6"/>
    <x v="899"/>
    <x v="1144"/>
    <x v="1395"/>
    <x v="76"/>
    <x v="85"/>
    <x v="370"/>
    <x v="926"/>
    <x v="65"/>
    <x v="770"/>
    <x v="739"/>
    <x v="419"/>
    <x v="203"/>
    <x v="15"/>
  </r>
  <r>
    <x v="151"/>
    <x v="2"/>
    <x v="2"/>
    <x v="24"/>
    <x v="1"/>
    <x v="1"/>
    <x v="649"/>
    <x v="586"/>
    <x v="1439"/>
    <x v="781"/>
    <x v="24"/>
    <x v="96"/>
    <x v="663"/>
    <x v="67"/>
    <x v="872"/>
    <x v="305"/>
    <x v="379"/>
    <x v="721"/>
    <x v="35"/>
  </r>
  <r>
    <x v="151"/>
    <x v="2"/>
    <x v="2"/>
    <x v="24"/>
    <x v="1"/>
    <x v="2"/>
    <x v="975"/>
    <x v="769"/>
    <x v="302"/>
    <x v="1036"/>
    <x v="43"/>
    <x v="193"/>
    <x v="1008"/>
    <x v="64"/>
    <x v="1088"/>
    <x v="194"/>
    <x v="266"/>
    <x v="815"/>
    <x v="33"/>
  </r>
  <r>
    <x v="151"/>
    <x v="2"/>
    <x v="2"/>
    <x v="24"/>
    <x v="1"/>
    <x v="3"/>
    <x v="1007"/>
    <x v="851"/>
    <x v="411"/>
    <x v="939"/>
    <x v="72"/>
    <x v="234"/>
    <x v="1028"/>
    <x v="65"/>
    <x v="957"/>
    <x v="238"/>
    <x v="279"/>
    <x v="749"/>
    <x v="33"/>
  </r>
  <r>
    <x v="151"/>
    <x v="2"/>
    <x v="2"/>
    <x v="24"/>
    <x v="1"/>
    <x v="4"/>
    <x v="1111"/>
    <x v="832"/>
    <x v="269"/>
    <x v="1149"/>
    <x v="33"/>
    <x v="212"/>
    <x v="1073"/>
    <x v="68"/>
    <x v="1223"/>
    <x v="137"/>
    <x v="318"/>
    <x v="955"/>
    <x v="25"/>
  </r>
  <r>
    <x v="151"/>
    <x v="2"/>
    <x v="2"/>
    <x v="24"/>
    <x v="1"/>
    <x v="5"/>
    <x v="935"/>
    <x v="805"/>
    <x v="391"/>
    <x v="901"/>
    <x v="40"/>
    <x v="210"/>
    <x v="941"/>
    <x v="66"/>
    <x v="1033"/>
    <x v="258"/>
    <x v="274"/>
    <x v="716"/>
    <x v="35"/>
  </r>
  <r>
    <x v="151"/>
    <x v="2"/>
    <x v="2"/>
    <x v="24"/>
    <x v="1"/>
    <x v="6"/>
    <x v="805"/>
    <x v="689"/>
    <x v="279"/>
    <x v="909"/>
    <x v="36"/>
    <x v="147"/>
    <x v="874"/>
    <x v="63"/>
    <x v="995"/>
    <x v="254"/>
    <x v="262"/>
    <x v="718"/>
    <x v="33"/>
  </r>
  <r>
    <x v="110"/>
    <x v="2"/>
    <x v="2"/>
    <x v="24"/>
    <x v="1"/>
    <x v="1"/>
    <x v="251"/>
    <x v="273"/>
    <x v="824"/>
    <x v="519"/>
    <x v="29"/>
    <x v="18"/>
    <x v="267"/>
    <x v="60"/>
    <x v="364"/>
    <x v="424"/>
    <x v="629"/>
    <x v="719"/>
    <x v="33"/>
  </r>
  <r>
    <x v="110"/>
    <x v="2"/>
    <x v="2"/>
    <x v="24"/>
    <x v="1"/>
    <x v="2"/>
    <x v="397"/>
    <x v="403"/>
    <x v="1142"/>
    <x v="634"/>
    <x v="29"/>
    <x v="22"/>
    <x v="391"/>
    <x v="65"/>
    <x v="501"/>
    <x v="366"/>
    <x v="862"/>
    <x v="954"/>
    <x v="25"/>
  </r>
  <r>
    <x v="110"/>
    <x v="2"/>
    <x v="2"/>
    <x v="24"/>
    <x v="1"/>
    <x v="3"/>
    <x v="488"/>
    <x v="218"/>
    <x v="44"/>
    <x v="114"/>
    <x v="37"/>
    <x v="10"/>
    <x v="361"/>
    <x v="76"/>
    <x v="408"/>
    <x v="726"/>
    <x v="786"/>
    <x v="587"/>
    <x v="14"/>
  </r>
  <r>
    <x v="110"/>
    <x v="4"/>
    <x v="2"/>
    <x v="24"/>
    <x v="1"/>
    <x v="3"/>
    <x v="471"/>
    <x v="336"/>
    <x v="776"/>
    <x v="1044"/>
    <x v="57"/>
    <x v="22"/>
    <x v="406"/>
    <x v="70"/>
    <x v="347"/>
    <x v="191"/>
    <x v="719"/>
    <x v="309"/>
    <x v="25"/>
  </r>
  <r>
    <x v="110"/>
    <x v="6"/>
    <x v="2"/>
    <x v="24"/>
    <x v="1"/>
    <x v="3"/>
    <x v="489"/>
    <x v="37"/>
    <x v="36"/>
    <x v="1213"/>
    <x v="36"/>
    <x v="1"/>
    <x v="446"/>
    <x v="68"/>
    <x v="506"/>
    <x v="99"/>
    <x v="939"/>
    <x v="593"/>
    <x v="13"/>
  </r>
  <r>
    <x v="110"/>
    <x v="2"/>
    <x v="2"/>
    <x v="24"/>
    <x v="1"/>
    <x v="4"/>
    <x v="818"/>
    <x v="491"/>
    <x v="610"/>
    <x v="1245"/>
    <x v="25"/>
    <x v="43"/>
    <x v="665"/>
    <x v="79"/>
    <x v="849"/>
    <x v="76"/>
    <x v="732"/>
    <x v="468"/>
    <x v="25"/>
  </r>
  <r>
    <x v="110"/>
    <x v="4"/>
    <x v="2"/>
    <x v="24"/>
    <x v="1"/>
    <x v="4"/>
    <x v="502"/>
    <x v="392"/>
    <x v="951"/>
    <x v="976"/>
    <x v="44"/>
    <x v="22"/>
    <x v="303"/>
    <x v="84"/>
    <x v="307"/>
    <x v="218"/>
    <x v="827"/>
    <x v="332"/>
    <x v="33"/>
  </r>
  <r>
    <x v="110"/>
    <x v="6"/>
    <x v="2"/>
    <x v="24"/>
    <x v="1"/>
    <x v="4"/>
    <x v="501"/>
    <x v="322"/>
    <x v="629"/>
    <x v="1127"/>
    <x v="38"/>
    <x v="14"/>
    <x v="371"/>
    <x v="76"/>
    <x v="404"/>
    <x v="151"/>
    <x v="894"/>
    <x v="485"/>
    <x v="14"/>
  </r>
  <r>
    <x v="136"/>
    <x v="2"/>
    <x v="2"/>
    <x v="24"/>
    <x v="1"/>
    <x v="1"/>
    <x v="306"/>
    <x v="194"/>
    <x v="433"/>
    <x v="1075"/>
    <x v="24"/>
    <x v="17"/>
    <x v="119"/>
    <x v="97"/>
    <x v="172"/>
    <x v="174"/>
    <x v="300"/>
    <x v="874"/>
    <x v="38"/>
  </r>
  <r>
    <x v="136"/>
    <x v="2"/>
    <x v="2"/>
    <x v="24"/>
    <x v="1"/>
    <x v="2"/>
    <x v="733"/>
    <x v="724"/>
    <x v="364"/>
    <x v="672"/>
    <x v="23"/>
    <x v="134"/>
    <x v="699"/>
    <x v="69"/>
    <x v="937"/>
    <x v="354"/>
    <x v="419"/>
    <x v="674"/>
    <x v="36"/>
  </r>
  <r>
    <x v="136"/>
    <x v="2"/>
    <x v="2"/>
    <x v="24"/>
    <x v="1"/>
    <x v="3"/>
    <x v="709"/>
    <x v="776"/>
    <x v="647"/>
    <x v="444"/>
    <x v="35"/>
    <x v="174"/>
    <x v="701"/>
    <x v="67"/>
    <x v="800"/>
    <x v="469"/>
    <x v="339"/>
    <x v="540"/>
    <x v="37"/>
  </r>
  <r>
    <x v="136"/>
    <x v="2"/>
    <x v="2"/>
    <x v="24"/>
    <x v="1"/>
    <x v="4"/>
    <x v="701"/>
    <x v="707"/>
    <x v="350"/>
    <x v="626"/>
    <x v="23"/>
    <x v="134"/>
    <x v="655"/>
    <x v="71"/>
    <x v="878"/>
    <x v="369"/>
    <x v="374"/>
    <x v="635"/>
    <x v="36"/>
  </r>
  <r>
    <x v="136"/>
    <x v="2"/>
    <x v="2"/>
    <x v="24"/>
    <x v="1"/>
    <x v="5"/>
    <x v="686"/>
    <x v="693"/>
    <x v="336"/>
    <x v="642"/>
    <x v="24"/>
    <x v="117"/>
    <x v="646"/>
    <x v="70"/>
    <x v="846"/>
    <x v="363"/>
    <x v="444"/>
    <x v="689"/>
    <x v="36"/>
  </r>
  <r>
    <x v="136"/>
    <x v="2"/>
    <x v="2"/>
    <x v="24"/>
    <x v="1"/>
    <x v="6"/>
    <x v="700"/>
    <x v="722"/>
    <x v="369"/>
    <x v="597"/>
    <x v="27"/>
    <x v="146"/>
    <x v="651"/>
    <x v="71"/>
    <x v="820"/>
    <x v="387"/>
    <x v="329"/>
    <x v="603"/>
    <x v="37"/>
  </r>
  <r>
    <x v="107"/>
    <x v="2"/>
    <x v="2"/>
    <x v="24"/>
    <x v="1"/>
    <x v="1"/>
    <x v="1193"/>
    <x v="986"/>
    <x v="671"/>
    <x v="1071"/>
    <x v="24"/>
    <x v="235"/>
    <x v="644"/>
    <x v="161"/>
    <x v="844"/>
    <x v="176"/>
    <x v="589"/>
    <x v="274"/>
    <x v="16"/>
  </r>
  <r>
    <x v="107"/>
    <x v="2"/>
    <x v="2"/>
    <x v="24"/>
    <x v="1"/>
    <x v="2"/>
    <x v="1013"/>
    <x v="758"/>
    <x v="236"/>
    <x v="1123"/>
    <x v="26"/>
    <x v="124"/>
    <x v="477"/>
    <x v="147"/>
    <x v="641"/>
    <x v="153"/>
    <x v="579"/>
    <x v="299"/>
    <x v="39"/>
  </r>
  <r>
    <x v="107"/>
    <x v="2"/>
    <x v="2"/>
    <x v="24"/>
    <x v="1"/>
    <x v="3"/>
    <x v="1164"/>
    <x v="796"/>
    <x v="549"/>
    <x v="1284"/>
    <x v="21"/>
    <x v="139"/>
    <x v="702"/>
    <x v="138"/>
    <x v="972"/>
    <x v="28"/>
    <x v="573"/>
    <x v="395"/>
    <x v="36"/>
  </r>
  <r>
    <x v="92"/>
    <x v="2"/>
    <x v="2"/>
    <x v="24"/>
    <x v="1"/>
    <x v="2"/>
    <x v="920"/>
    <x v="655"/>
    <x v="1232"/>
    <x v="1145"/>
    <x v="21"/>
    <x v="59"/>
    <x v="648"/>
    <x v="93"/>
    <x v="898"/>
    <x v="138"/>
    <x v="825"/>
    <x v="398"/>
    <x v="25"/>
  </r>
  <r>
    <x v="92"/>
    <x v="2"/>
    <x v="2"/>
    <x v="24"/>
    <x v="1"/>
    <x v="3"/>
    <x v="836"/>
    <x v="616"/>
    <x v="1316"/>
    <x v="1062"/>
    <x v="14"/>
    <x v="45"/>
    <x v="844"/>
    <x v="66"/>
    <x v="1190"/>
    <x v="180"/>
    <x v="906"/>
    <x v="466"/>
    <x v="14"/>
  </r>
  <r>
    <x v="92"/>
    <x v="2"/>
    <x v="2"/>
    <x v="24"/>
    <x v="1"/>
    <x v="4"/>
    <x v="617"/>
    <x v="649"/>
    <x v="310"/>
    <x v="580"/>
    <x v="20"/>
    <x v="50"/>
    <x v="633"/>
    <x v="67"/>
    <x v="906"/>
    <x v="396"/>
    <x v="902"/>
    <x v="971"/>
    <x v="25"/>
  </r>
  <r>
    <x v="92"/>
    <x v="2"/>
    <x v="2"/>
    <x v="24"/>
    <x v="1"/>
    <x v="5"/>
    <x v="940"/>
    <x v="780"/>
    <x v="351"/>
    <x v="954"/>
    <x v="32"/>
    <x v="86"/>
    <x v="800"/>
    <x v="77"/>
    <x v="956"/>
    <x v="229"/>
    <x v="859"/>
    <x v="339"/>
    <x v="25"/>
  </r>
  <r>
    <x v="92"/>
    <x v="2"/>
    <x v="2"/>
    <x v="24"/>
    <x v="1"/>
    <x v="6"/>
    <x v="893"/>
    <x v="743"/>
    <x v="326"/>
    <x v="942"/>
    <x v="32"/>
    <x v="90"/>
    <x v="739"/>
    <x v="78"/>
    <x v="884"/>
    <x v="236"/>
    <x v="792"/>
    <x v="292"/>
    <x v="33"/>
  </r>
  <r>
    <x v="109"/>
    <x v="2"/>
    <x v="2"/>
    <x v="24"/>
    <x v="1"/>
    <x v="2"/>
    <x v="653"/>
    <x v="382"/>
    <x v="438"/>
    <x v="1247"/>
    <x v="30"/>
    <x v="68"/>
    <x v="448"/>
    <x v="85"/>
    <x v="558"/>
    <x v="73"/>
    <x v="1162"/>
    <x v="873"/>
    <x v="36"/>
  </r>
  <r>
    <x v="109"/>
    <x v="2"/>
    <x v="2"/>
    <x v="24"/>
    <x v="1"/>
    <x v="3"/>
    <x v="717"/>
    <x v="458"/>
    <x v="807"/>
    <x v="1162"/>
    <x v="42"/>
    <x v="109"/>
    <x v="602"/>
    <x v="76"/>
    <x v="623"/>
    <x v="119"/>
    <x v="1139"/>
    <x v="746"/>
    <x v="36"/>
  </r>
  <r>
    <x v="109"/>
    <x v="2"/>
    <x v="2"/>
    <x v="24"/>
    <x v="1"/>
    <x v="4"/>
    <x v="510"/>
    <x v="294"/>
    <x v="464"/>
    <x v="1200"/>
    <x v="72"/>
    <x v="58"/>
    <x v="402"/>
    <x v="74"/>
    <x v="289"/>
    <x v="106"/>
    <x v="1117"/>
    <x v="727"/>
    <x v="36"/>
  </r>
  <r>
    <x v="109"/>
    <x v="2"/>
    <x v="2"/>
    <x v="24"/>
    <x v="1"/>
    <x v="5"/>
    <x v="1027"/>
    <x v="645"/>
    <x v="505"/>
    <x v="1280"/>
    <x v="36"/>
    <x v="221"/>
    <x v="877"/>
    <x v="78"/>
    <x v="996"/>
    <x v="37"/>
    <x v="1114"/>
    <x v="799"/>
    <x v="36"/>
  </r>
  <r>
    <x v="109"/>
    <x v="2"/>
    <x v="2"/>
    <x v="24"/>
    <x v="1"/>
    <x v="6"/>
    <x v="798"/>
    <x v="501"/>
    <x v="806"/>
    <x v="1209"/>
    <x v="38"/>
    <x v="152"/>
    <x v="649"/>
    <x v="79"/>
    <x v="703"/>
    <x v="104"/>
    <x v="1082"/>
    <x v="696"/>
    <x v="37"/>
  </r>
  <r>
    <x v="120"/>
    <x v="2"/>
    <x v="2"/>
    <x v="24"/>
    <x v="1"/>
    <x v="2"/>
    <x v="199"/>
    <x v="86"/>
    <x v="546"/>
    <x v="1248"/>
    <x v="18"/>
    <x v="9"/>
    <x v="50"/>
    <x v="129"/>
    <x v="93"/>
    <x v="73"/>
    <x v="173"/>
    <x v="923"/>
    <x v="40"/>
  </r>
  <r>
    <x v="120"/>
    <x v="2"/>
    <x v="2"/>
    <x v="24"/>
    <x v="1"/>
    <x v="3"/>
    <x v="87"/>
    <x v="0"/>
    <x v="37"/>
    <x v="47"/>
    <x v="15"/>
    <x v="0"/>
    <x v="28"/>
    <x v="96"/>
    <x v="64"/>
    <x v="11"/>
    <x v="10"/>
    <x v="10"/>
    <x v="13"/>
  </r>
  <r>
    <x v="120"/>
    <x v="2"/>
    <x v="2"/>
    <x v="24"/>
    <x v="1"/>
    <x v="4"/>
    <x v="71"/>
    <x v="4"/>
    <x v="13"/>
    <x v="344"/>
    <x v="13"/>
    <x v="1"/>
    <x v="22"/>
    <x v="95"/>
    <x v="55"/>
    <x v="533"/>
    <x v="173"/>
    <x v="471"/>
    <x v="25"/>
  </r>
  <r>
    <x v="120"/>
    <x v="2"/>
    <x v="2"/>
    <x v="24"/>
    <x v="1"/>
    <x v="5"/>
    <x v="151"/>
    <x v="28"/>
    <x v="28"/>
    <x v="254"/>
    <x v="9"/>
    <x v="3"/>
    <x v="36"/>
    <x v="118"/>
    <x v="115"/>
    <x v="595"/>
    <x v="173"/>
    <x v="374"/>
    <x v="35"/>
  </r>
  <r>
    <x v="120"/>
    <x v="2"/>
    <x v="2"/>
    <x v="24"/>
    <x v="1"/>
    <x v="6"/>
    <x v="122"/>
    <x v="5"/>
    <x v="41"/>
    <x v="853"/>
    <x v="10"/>
    <x v="1"/>
    <x v="23"/>
    <x v="141"/>
    <x v="71"/>
    <x v="276"/>
    <x v="179"/>
    <x v="682"/>
    <x v="25"/>
  </r>
  <r>
    <x v="104"/>
    <x v="2"/>
    <x v="2"/>
    <x v="24"/>
    <x v="1"/>
    <x v="2"/>
    <x v="878"/>
    <x v="821"/>
    <x v="650"/>
    <x v="727"/>
    <x v="44"/>
    <x v="260"/>
    <x v="830"/>
    <x v="69"/>
    <x v="877"/>
    <x v="330"/>
    <x v="1176"/>
    <x v="529"/>
    <x v="38"/>
  </r>
  <r>
    <x v="104"/>
    <x v="2"/>
    <x v="2"/>
    <x v="24"/>
    <x v="1"/>
    <x v="3"/>
    <x v="1029"/>
    <x v="943"/>
    <x v="837"/>
    <x v="791"/>
    <x v="44"/>
    <x v="338"/>
    <x v="954"/>
    <x v="71"/>
    <x v="1022"/>
    <x v="299"/>
    <x v="1166"/>
    <x v="542"/>
    <x v="38"/>
  </r>
  <r>
    <x v="104"/>
    <x v="2"/>
    <x v="2"/>
    <x v="24"/>
    <x v="1"/>
    <x v="4"/>
    <x v="1083"/>
    <x v="1000"/>
    <x v="895"/>
    <x v="758"/>
    <x v="29"/>
    <x v="363"/>
    <x v="946"/>
    <x v="77"/>
    <x v="1120"/>
    <x v="316"/>
    <x v="1174"/>
    <x v="539"/>
    <x v="40"/>
  </r>
  <r>
    <x v="104"/>
    <x v="2"/>
    <x v="2"/>
    <x v="24"/>
    <x v="1"/>
    <x v="5"/>
    <x v="904"/>
    <x v="864"/>
    <x v="680"/>
    <x v="698"/>
    <x v="31"/>
    <x v="278"/>
    <x v="796"/>
    <x v="75"/>
    <x v="954"/>
    <x v="344"/>
    <x v="1178"/>
    <x v="521"/>
    <x v="40"/>
  </r>
  <r>
    <x v="104"/>
    <x v="2"/>
    <x v="2"/>
    <x v="24"/>
    <x v="1"/>
    <x v="6"/>
    <x v="776"/>
    <x v="799"/>
    <x v="652"/>
    <x v="564"/>
    <x v="31"/>
    <x v="255"/>
    <x v="724"/>
    <x v="71"/>
    <x v="866"/>
    <x v="402"/>
    <x v="1171"/>
    <x v="431"/>
    <x v="40"/>
  </r>
  <r>
    <x v="126"/>
    <x v="2"/>
    <x v="2"/>
    <x v="24"/>
    <x v="1"/>
    <x v="2"/>
    <x v="865"/>
    <x v="1002"/>
    <x v="1095"/>
    <x v="234"/>
    <x v="53"/>
    <x v="223"/>
    <x v="710"/>
    <x v="78"/>
    <x v="671"/>
    <x v="604"/>
    <x v="701"/>
    <x v="580"/>
    <x v="39"/>
  </r>
  <r>
    <x v="126"/>
    <x v="2"/>
    <x v="2"/>
    <x v="24"/>
    <x v="1"/>
    <x v="3"/>
    <x v="1056"/>
    <x v="1096"/>
    <x v="1223"/>
    <x v="398"/>
    <x v="63"/>
    <x v="306"/>
    <x v="864"/>
    <x v="83"/>
    <x v="798"/>
    <x v="504"/>
    <x v="603"/>
    <x v="632"/>
    <x v="39"/>
  </r>
  <r>
    <x v="126"/>
    <x v="2"/>
    <x v="2"/>
    <x v="24"/>
    <x v="1"/>
    <x v="4"/>
    <x v="942"/>
    <x v="1048"/>
    <x v="1135"/>
    <x v="285"/>
    <x v="47"/>
    <x v="268"/>
    <x v="784"/>
    <x v="79"/>
    <x v="804"/>
    <x v="565"/>
    <x v="627"/>
    <x v="579"/>
    <x v="39"/>
  </r>
  <r>
    <x v="126"/>
    <x v="2"/>
    <x v="2"/>
    <x v="24"/>
    <x v="1"/>
    <x v="5"/>
    <x v="1082"/>
    <x v="1078"/>
    <x v="1136"/>
    <x v="523"/>
    <x v="35"/>
    <x v="287"/>
    <x v="873"/>
    <x v="85"/>
    <x v="1003"/>
    <x v="421"/>
    <x v="600"/>
    <x v="707"/>
    <x v="38"/>
  </r>
  <r>
    <x v="126"/>
    <x v="2"/>
    <x v="2"/>
    <x v="24"/>
    <x v="1"/>
    <x v="6"/>
    <x v="1049"/>
    <x v="1140"/>
    <x v="1348"/>
    <x v="266"/>
    <x v="20"/>
    <x v="314"/>
    <x v="876"/>
    <x v="81"/>
    <x v="1145"/>
    <x v="578"/>
    <x v="708"/>
    <x v="610"/>
    <x v="39"/>
  </r>
  <r>
    <x v="60"/>
    <x v="2"/>
    <x v="2"/>
    <x v="24"/>
    <x v="1"/>
    <x v="2"/>
    <x v="743"/>
    <x v="713"/>
    <x v="341"/>
    <x v="730"/>
    <x v="9"/>
    <x v="71"/>
    <x v="309"/>
    <x v="129"/>
    <x v="718"/>
    <x v="328"/>
    <x v="824"/>
    <x v="975"/>
    <x v="39"/>
  </r>
  <r>
    <x v="60"/>
    <x v="2"/>
    <x v="2"/>
    <x v="24"/>
    <x v="1"/>
    <x v="3"/>
    <x v="984"/>
    <x v="909"/>
    <x v="702"/>
    <x v="782"/>
    <x v="17"/>
    <x v="138"/>
    <x v="532"/>
    <x v="128"/>
    <x v="829"/>
    <x v="305"/>
    <x v="812"/>
    <x v="229"/>
    <x v="39"/>
  </r>
  <r>
    <x v="60"/>
    <x v="2"/>
    <x v="2"/>
    <x v="24"/>
    <x v="1"/>
    <x v="4"/>
    <x v="1139"/>
    <x v="1035"/>
    <x v="1000"/>
    <x v="823"/>
    <x v="6"/>
    <x v="203"/>
    <x v="658"/>
    <x v="143"/>
    <x v="1185"/>
    <x v="287"/>
    <x v="831"/>
    <x v="264"/>
    <x v="40"/>
  </r>
  <r>
    <x v="60"/>
    <x v="2"/>
    <x v="2"/>
    <x v="24"/>
    <x v="1"/>
    <x v="5"/>
    <x v="1095"/>
    <x v="1009"/>
    <x v="980"/>
    <x v="774"/>
    <x v="6"/>
    <x v="177"/>
    <x v="656"/>
    <x v="127"/>
    <x v="1177"/>
    <x v="310"/>
    <x v="854"/>
    <x v="251"/>
    <x v="38"/>
  </r>
  <r>
    <x v="60"/>
    <x v="2"/>
    <x v="2"/>
    <x v="24"/>
    <x v="1"/>
    <x v="6"/>
    <x v="1093"/>
    <x v="992"/>
    <x v="880"/>
    <x v="805"/>
    <x v="12"/>
    <x v="172"/>
    <x v="623"/>
    <x v="133"/>
    <x v="1029"/>
    <x v="294"/>
    <x v="842"/>
    <x v="263"/>
    <x v="39"/>
  </r>
  <r>
    <x v="73"/>
    <x v="2"/>
    <x v="2"/>
    <x v="24"/>
    <x v="1"/>
    <x v="2"/>
    <x v="411"/>
    <x v="881"/>
    <x v="874"/>
    <x v="1011"/>
    <x v="49"/>
    <x v="58"/>
    <x v="531"/>
    <x v="59"/>
    <x v="493"/>
    <x v="172"/>
    <x v="1094"/>
    <x v="566"/>
    <x v="33"/>
  </r>
  <r>
    <x v="73"/>
    <x v="2"/>
    <x v="2"/>
    <x v="24"/>
    <x v="1"/>
    <x v="3"/>
    <x v="687"/>
    <x v="1001"/>
    <x v="1116"/>
    <x v="59"/>
    <x v="50"/>
    <x v="115"/>
    <x v="776"/>
    <x v="62"/>
    <x v="775"/>
    <x v="761"/>
    <x v="1034"/>
    <x v="696"/>
    <x v="33"/>
  </r>
  <r>
    <x v="73"/>
    <x v="2"/>
    <x v="2"/>
    <x v="24"/>
    <x v="1"/>
    <x v="4"/>
    <x v="699"/>
    <x v="997"/>
    <x v="1109"/>
    <x v="72"/>
    <x v="39"/>
    <x v="80"/>
    <x v="741"/>
    <x v="65"/>
    <x v="816"/>
    <x v="744"/>
    <x v="1127"/>
    <x v="869"/>
    <x v="25"/>
  </r>
  <r>
    <x v="73"/>
    <x v="2"/>
    <x v="2"/>
    <x v="24"/>
    <x v="1"/>
    <x v="5"/>
    <x v="688"/>
    <x v="990"/>
    <x v="1099"/>
    <x v="71"/>
    <x v="43"/>
    <x v="124"/>
    <x v="747"/>
    <x v="64"/>
    <x v="792"/>
    <x v="746"/>
    <x v="984"/>
    <x v="651"/>
    <x v="35"/>
  </r>
  <r>
    <x v="73"/>
    <x v="2"/>
    <x v="2"/>
    <x v="24"/>
    <x v="1"/>
    <x v="6"/>
    <x v="703"/>
    <x v="985"/>
    <x v="1094"/>
    <x v="94"/>
    <x v="42"/>
    <x v="125"/>
    <x v="719"/>
    <x v="66"/>
    <x v="760"/>
    <x v="731"/>
    <x v="966"/>
    <x v="662"/>
    <x v="35"/>
  </r>
  <r>
    <x v="149"/>
    <x v="2"/>
    <x v="2"/>
    <x v="24"/>
    <x v="1"/>
    <x v="2"/>
    <x v="459"/>
    <x v="485"/>
    <x v="1326"/>
    <x v="539"/>
    <x v="52"/>
    <x v="40"/>
    <x v="367"/>
    <x v="72"/>
    <x v="329"/>
    <x v="413"/>
    <x v="765"/>
    <x v="807"/>
    <x v="35"/>
  </r>
  <r>
    <x v="149"/>
    <x v="2"/>
    <x v="2"/>
    <x v="24"/>
    <x v="1"/>
    <x v="3"/>
    <x v="730"/>
    <x v="691"/>
    <x v="314"/>
    <x v="755"/>
    <x v="60"/>
    <x v="54"/>
    <x v="656"/>
    <x v="73"/>
    <x v="557"/>
    <x v="317"/>
    <x v="916"/>
    <x v="304"/>
    <x v="25"/>
  </r>
  <r>
    <x v="149"/>
    <x v="2"/>
    <x v="2"/>
    <x v="24"/>
    <x v="1"/>
    <x v="4"/>
    <x v="284"/>
    <x v="493"/>
    <x v="1419"/>
    <x v="98"/>
    <x v="43"/>
    <x v="24"/>
    <x v="256"/>
    <x v="64"/>
    <x v="270"/>
    <x v="727"/>
    <x v="979"/>
    <x v="675"/>
    <x v="35"/>
  </r>
  <r>
    <x v="149"/>
    <x v="2"/>
    <x v="2"/>
    <x v="24"/>
    <x v="1"/>
    <x v="5"/>
    <x v="535"/>
    <x v="523"/>
    <x v="1363"/>
    <x v="696"/>
    <x v="30"/>
    <x v="34"/>
    <x v="385"/>
    <x v="80"/>
    <x v="473"/>
    <x v="344"/>
    <x v="881"/>
    <x v="243"/>
    <x v="33"/>
  </r>
  <r>
    <x v="149"/>
    <x v="2"/>
    <x v="2"/>
    <x v="24"/>
    <x v="1"/>
    <x v="6"/>
    <x v="451"/>
    <x v="391"/>
    <x v="1029"/>
    <x v="855"/>
    <x v="34"/>
    <x v="17"/>
    <x v="262"/>
    <x v="84"/>
    <x v="320"/>
    <x v="272"/>
    <x v="931"/>
    <x v="349"/>
    <x v="25"/>
  </r>
  <r>
    <x v="27"/>
    <x v="2"/>
    <x v="2"/>
    <x v="24"/>
    <x v="1"/>
    <x v="3"/>
    <x v="1217"/>
    <x v="771"/>
    <x v="8"/>
    <x v="174"/>
    <x v="43"/>
    <x v="140"/>
    <x v="714"/>
    <x v="157"/>
    <x v="754"/>
    <x v="664"/>
    <x v="499"/>
    <x v="503"/>
    <x v="36"/>
  </r>
  <r>
    <x v="27"/>
    <x v="2"/>
    <x v="2"/>
    <x v="24"/>
    <x v="1"/>
    <x v="4"/>
    <x v="952"/>
    <x v="536"/>
    <x v="58"/>
    <x v="88"/>
    <x v="18"/>
    <x v="70"/>
    <x v="479"/>
    <x v="131"/>
    <x v="755"/>
    <x v="742"/>
    <x v="468"/>
    <x v="392"/>
    <x v="36"/>
  </r>
  <r>
    <x v="27"/>
    <x v="2"/>
    <x v="2"/>
    <x v="24"/>
    <x v="1"/>
    <x v="5"/>
    <x v="1178"/>
    <x v="814"/>
    <x v="607"/>
    <x v="1282"/>
    <x v="24"/>
    <x v="157"/>
    <x v="679"/>
    <x v="149"/>
    <x v="897"/>
    <x v="31"/>
    <x v="522"/>
    <x v="381"/>
    <x v="37"/>
  </r>
  <r>
    <x v="27"/>
    <x v="2"/>
    <x v="2"/>
    <x v="24"/>
    <x v="1"/>
    <x v="6"/>
    <x v="1392"/>
    <x v="1433"/>
    <x v="1157"/>
    <x v="1206"/>
    <x v="19"/>
    <x v="35"/>
    <x v="1265"/>
    <x v="145"/>
    <x v="1396"/>
    <x v="104"/>
    <x v="1083"/>
    <x v="687"/>
    <x v="25"/>
  </r>
  <r>
    <x v="94"/>
    <x v="2"/>
    <x v="2"/>
    <x v="24"/>
    <x v="1"/>
    <x v="2"/>
    <x v="141"/>
    <x v="266"/>
    <x v="931"/>
    <x v="159"/>
    <x v="52"/>
    <x v="35"/>
    <x v="228"/>
    <x v="56"/>
    <x v="195"/>
    <x v="667"/>
    <x v="177"/>
    <x v="191"/>
    <x v="37"/>
  </r>
  <r>
    <x v="94"/>
    <x v="2"/>
    <x v="2"/>
    <x v="24"/>
    <x v="1"/>
    <x v="3"/>
    <x v="1036"/>
    <x v="757"/>
    <x v="1409"/>
    <x v="1141"/>
    <x v="2"/>
    <x v="192"/>
    <x v="1059"/>
    <x v="64"/>
    <x v="1380"/>
    <x v="140"/>
    <x v="248"/>
    <x v="897"/>
    <x v="25"/>
  </r>
  <r>
    <x v="94"/>
    <x v="2"/>
    <x v="2"/>
    <x v="24"/>
    <x v="1"/>
    <x v="4"/>
    <x v="790"/>
    <x v="665"/>
    <x v="246"/>
    <x v="931"/>
    <x v="16"/>
    <x v="151"/>
    <x v="675"/>
    <x v="76"/>
    <x v="1004"/>
    <x v="242"/>
    <x v="209"/>
    <x v="695"/>
    <x v="37"/>
  </r>
  <r>
    <x v="94"/>
    <x v="2"/>
    <x v="2"/>
    <x v="24"/>
    <x v="1"/>
    <x v="5"/>
    <x v="93"/>
    <x v="319"/>
    <x v="1070"/>
    <x v="1013"/>
    <x v="55"/>
    <x v="38"/>
    <x v="229"/>
    <x v="52"/>
    <x v="179"/>
    <x v="165"/>
    <x v="271"/>
    <x v="167"/>
    <x v="38"/>
  </r>
  <r>
    <x v="94"/>
    <x v="2"/>
    <x v="2"/>
    <x v="24"/>
    <x v="1"/>
    <x v="6"/>
    <x v="164"/>
    <x v="339"/>
    <x v="1077"/>
    <x v="97"/>
    <x v="60"/>
    <x v="43"/>
    <x v="303"/>
    <x v="54"/>
    <x v="248"/>
    <x v="728"/>
    <x v="240"/>
    <x v="187"/>
    <x v="36"/>
  </r>
  <r>
    <x v="40"/>
    <x v="8"/>
    <x v="2"/>
    <x v="24"/>
    <x v="1"/>
    <x v="2"/>
    <x v="906"/>
    <x v="854"/>
    <x v="158"/>
    <x v="721"/>
    <x v="39"/>
    <x v="276"/>
    <x v="803"/>
    <x v="74"/>
    <x v="888"/>
    <x v="332"/>
    <x v="163"/>
    <x v="79"/>
    <x v="40"/>
  </r>
  <r>
    <x v="40"/>
    <x v="2"/>
    <x v="2"/>
    <x v="24"/>
    <x v="1"/>
    <x v="2"/>
    <x v="1297"/>
    <x v="1344"/>
    <x v="762"/>
    <x v="410"/>
    <x v="31"/>
    <x v="525"/>
    <x v="1142"/>
    <x v="93"/>
    <x v="1276"/>
    <x v="495"/>
    <x v="239"/>
    <x v="438"/>
    <x v="23"/>
  </r>
  <r>
    <x v="40"/>
    <x v="4"/>
    <x v="2"/>
    <x v="24"/>
    <x v="1"/>
    <x v="2"/>
    <x v="426"/>
    <x v="285"/>
    <x v="611"/>
    <x v="1063"/>
    <x v="46"/>
    <x v="31"/>
    <x v="238"/>
    <x v="86"/>
    <x v="223"/>
    <x v="179"/>
    <x v="284"/>
    <x v="852"/>
    <x v="36"/>
  </r>
  <r>
    <x v="40"/>
    <x v="6"/>
    <x v="2"/>
    <x v="24"/>
    <x v="1"/>
    <x v="2"/>
    <x v="477"/>
    <x v="190"/>
    <x v="52"/>
    <x v="149"/>
    <x v="26"/>
    <x v="17"/>
    <x v="360"/>
    <x v="75"/>
    <x v="495"/>
    <x v="689"/>
    <x v="292"/>
    <x v="369"/>
    <x v="25"/>
  </r>
  <r>
    <x v="40"/>
    <x v="3"/>
    <x v="2"/>
    <x v="24"/>
    <x v="1"/>
    <x v="2"/>
    <x v="341"/>
    <x v="76"/>
    <x v="57"/>
    <x v="315"/>
    <x v="28"/>
    <x v="7"/>
    <x v="236"/>
    <x v="74"/>
    <x v="311"/>
    <x v="545"/>
    <x v="210"/>
    <x v="487"/>
    <x v="14"/>
  </r>
  <r>
    <x v="40"/>
    <x v="8"/>
    <x v="2"/>
    <x v="24"/>
    <x v="1"/>
    <x v="3"/>
    <x v="968"/>
    <x v="840"/>
    <x v="154"/>
    <x v="889"/>
    <x v="33"/>
    <x v="259"/>
    <x v="930"/>
    <x v="69"/>
    <x v="1068"/>
    <x v="265"/>
    <x v="47"/>
    <x v="103"/>
    <x v="36"/>
  </r>
  <r>
    <x v="40"/>
    <x v="2"/>
    <x v="2"/>
    <x v="24"/>
    <x v="1"/>
    <x v="3"/>
    <x v="1267"/>
    <x v="1321"/>
    <x v="618"/>
    <x v="422"/>
    <x v="39"/>
    <x v="514"/>
    <x v="1147"/>
    <x v="85"/>
    <x v="1239"/>
    <x v="486"/>
    <x v="237"/>
    <x v="443"/>
    <x v="19"/>
  </r>
  <r>
    <x v="40"/>
    <x v="4"/>
    <x v="2"/>
    <x v="24"/>
    <x v="1"/>
    <x v="3"/>
    <x v="599"/>
    <x v="512"/>
    <x v="1252"/>
    <x v="894"/>
    <x v="50"/>
    <x v="82"/>
    <x v="516"/>
    <x v="74"/>
    <x v="469"/>
    <x v="261"/>
    <x v="294"/>
    <x v="728"/>
    <x v="36"/>
  </r>
  <r>
    <x v="40"/>
    <x v="6"/>
    <x v="2"/>
    <x v="24"/>
    <x v="1"/>
    <x v="3"/>
    <x v="884"/>
    <x v="483"/>
    <x v="45"/>
    <x v="86"/>
    <x v="35"/>
    <x v="89"/>
    <x v="860"/>
    <x v="68"/>
    <x v="993"/>
    <x v="749"/>
    <x v="198"/>
    <x v="284"/>
    <x v="25"/>
  </r>
  <r>
    <x v="40"/>
    <x v="3"/>
    <x v="2"/>
    <x v="24"/>
    <x v="1"/>
    <x v="3"/>
    <x v="589"/>
    <x v="314"/>
    <x v="968"/>
    <x v="1278"/>
    <x v="50"/>
    <x v="48"/>
    <x v="618"/>
    <x v="66"/>
    <x v="580"/>
    <x v="39"/>
    <x v="164"/>
    <x v="948"/>
    <x v="25"/>
  </r>
  <r>
    <x v="40"/>
    <x v="8"/>
    <x v="2"/>
    <x v="24"/>
    <x v="1"/>
    <x v="4"/>
    <x v="695"/>
    <x v="894"/>
    <x v="175"/>
    <x v="209"/>
    <x v="32"/>
    <x v="283"/>
    <x v="767"/>
    <x v="63"/>
    <x v="915"/>
    <x v="625"/>
    <x v="46"/>
    <x v="45"/>
    <x v="15"/>
  </r>
  <r>
    <x v="40"/>
    <x v="2"/>
    <x v="2"/>
    <x v="24"/>
    <x v="1"/>
    <x v="4"/>
    <x v="1255"/>
    <x v="1309"/>
    <x v="599"/>
    <x v="395"/>
    <x v="23"/>
    <x v="510"/>
    <x v="1119"/>
    <x v="85"/>
    <x v="1300"/>
    <x v="505"/>
    <x v="230"/>
    <x v="432"/>
    <x v="20"/>
  </r>
  <r>
    <x v="40"/>
    <x v="4"/>
    <x v="2"/>
    <x v="24"/>
    <x v="1"/>
    <x v="4"/>
    <x v="261"/>
    <x v="227"/>
    <x v="593"/>
    <x v="841"/>
    <x v="70"/>
    <x v="20"/>
    <x v="199"/>
    <x v="70"/>
    <x v="130"/>
    <x v="280"/>
    <x v="305"/>
    <x v="713"/>
    <x v="35"/>
  </r>
  <r>
    <x v="40"/>
    <x v="6"/>
    <x v="2"/>
    <x v="24"/>
    <x v="1"/>
    <x v="4"/>
    <x v="191"/>
    <x v="235"/>
    <x v="753"/>
    <x v="508"/>
    <x v="99"/>
    <x v="23"/>
    <x v="187"/>
    <x v="64"/>
    <x v="82"/>
    <x v="429"/>
    <x v="261"/>
    <x v="527"/>
    <x v="37"/>
  </r>
  <r>
    <x v="40"/>
    <x v="3"/>
    <x v="2"/>
    <x v="24"/>
    <x v="1"/>
    <x v="4"/>
    <x v="237"/>
    <x v="284"/>
    <x v="927"/>
    <x v="446"/>
    <x v="69"/>
    <x v="39"/>
    <x v="199"/>
    <x v="67"/>
    <x v="132"/>
    <x v="467"/>
    <x v="174"/>
    <x v="422"/>
    <x v="39"/>
  </r>
  <r>
    <x v="40"/>
    <x v="8"/>
    <x v="2"/>
    <x v="24"/>
    <x v="1"/>
    <x v="5"/>
    <x v="478"/>
    <x v="628"/>
    <x v="335"/>
    <x v="253"/>
    <x v="26"/>
    <x v="158"/>
    <x v="518"/>
    <x v="31"/>
    <x v="679"/>
    <x v="588"/>
    <x v="44"/>
    <x v="202"/>
    <x v="15"/>
  </r>
  <r>
    <x v="40"/>
    <x v="2"/>
    <x v="2"/>
    <x v="24"/>
    <x v="1"/>
    <x v="5"/>
    <x v="1180"/>
    <x v="1267"/>
    <x v="542"/>
    <x v="230"/>
    <x v="29"/>
    <x v="465"/>
    <x v="1031"/>
    <x v="80"/>
    <x v="1205"/>
    <x v="608"/>
    <x v="328"/>
    <x v="417"/>
    <x v="19"/>
  </r>
  <r>
    <x v="40"/>
    <x v="4"/>
    <x v="2"/>
    <x v="24"/>
    <x v="1"/>
    <x v="5"/>
    <x v="60"/>
    <x v="64"/>
    <x v="1170"/>
    <x v="447"/>
    <x v="34"/>
    <x v="6"/>
    <x v="43"/>
    <x v="66"/>
    <x v="51"/>
    <x v="465"/>
    <x v="228"/>
    <x v="449"/>
    <x v="38"/>
  </r>
  <r>
    <x v="40"/>
    <x v="6"/>
    <x v="2"/>
    <x v="24"/>
    <x v="1"/>
    <x v="5"/>
    <x v="50"/>
    <x v="59"/>
    <x v="1160"/>
    <x v="289"/>
    <x v="60"/>
    <x v="7"/>
    <x v="44"/>
    <x v="60"/>
    <x v="32"/>
    <x v="564"/>
    <x v="1162"/>
    <x v="200"/>
    <x v="39"/>
  </r>
  <r>
    <x v="40"/>
    <x v="3"/>
    <x v="2"/>
    <x v="24"/>
    <x v="1"/>
    <x v="5"/>
    <x v="161"/>
    <x v="251"/>
    <x v="814"/>
    <x v="257"/>
    <x v="72"/>
    <x v="33"/>
    <x v="156"/>
    <x v="64"/>
    <x v="99"/>
    <x v="585"/>
    <x v="167"/>
    <x v="205"/>
    <x v="15"/>
  </r>
  <r>
    <x v="40"/>
    <x v="8"/>
    <x v="2"/>
    <x v="24"/>
    <x v="1"/>
    <x v="6"/>
    <x v="356"/>
    <x v="388"/>
    <x v="194"/>
    <x v="515"/>
    <x v="40"/>
    <x v="66"/>
    <x v="308"/>
    <x v="33"/>
    <x v="342"/>
    <x v="426"/>
    <x v="162"/>
    <x v="64"/>
    <x v="39"/>
  </r>
  <r>
    <x v="40"/>
    <x v="2"/>
    <x v="2"/>
    <x v="24"/>
    <x v="1"/>
    <x v="6"/>
    <x v="1187"/>
    <x v="1236"/>
    <x v="476"/>
    <x v="332"/>
    <x v="32"/>
    <x v="456"/>
    <x v="1010"/>
    <x v="84"/>
    <x v="1162"/>
    <x v="536"/>
    <x v="276"/>
    <x v="432"/>
    <x v="19"/>
  </r>
  <r>
    <x v="40"/>
    <x v="4"/>
    <x v="2"/>
    <x v="24"/>
    <x v="1"/>
    <x v="6"/>
    <x v="66"/>
    <x v="84"/>
    <x v="1306"/>
    <x v="340"/>
    <x v="40"/>
    <x v="8"/>
    <x v="46"/>
    <x v="67"/>
    <x v="43"/>
    <x v="529"/>
    <x v="194"/>
    <x v="412"/>
    <x v="40"/>
  </r>
  <r>
    <x v="40"/>
    <x v="6"/>
    <x v="2"/>
    <x v="24"/>
    <x v="1"/>
    <x v="6"/>
    <x v="59"/>
    <x v="75"/>
    <x v="1246"/>
    <x v="343"/>
    <x v="86"/>
    <x v="9"/>
    <x v="53"/>
    <x v="62"/>
    <x v="27"/>
    <x v="527"/>
    <x v="1157"/>
    <x v="207"/>
    <x v="40"/>
  </r>
  <r>
    <x v="40"/>
    <x v="3"/>
    <x v="2"/>
    <x v="24"/>
    <x v="1"/>
    <x v="6"/>
    <x v="127"/>
    <x v="138"/>
    <x v="462"/>
    <x v="607"/>
    <x v="53"/>
    <x v="18"/>
    <x v="122"/>
    <x v="63"/>
    <x v="103"/>
    <x v="381"/>
    <x v="1142"/>
    <x v="425"/>
    <x v="38"/>
  </r>
  <r>
    <x v="37"/>
    <x v="2"/>
    <x v="2"/>
    <x v="24"/>
    <x v="1"/>
    <x v="2"/>
    <x v="1008"/>
    <x v="1054"/>
    <x v="1133"/>
    <x v="397"/>
    <x v="29"/>
    <x v="194"/>
    <x v="970"/>
    <x v="69"/>
    <x v="1152"/>
    <x v="504"/>
    <x v="884"/>
    <x v="857"/>
    <x v="33"/>
  </r>
  <r>
    <x v="37"/>
    <x v="2"/>
    <x v="2"/>
    <x v="24"/>
    <x v="1"/>
    <x v="3"/>
    <x v="1102"/>
    <x v="1084"/>
    <x v="1195"/>
    <x v="560"/>
    <x v="34"/>
    <x v="265"/>
    <x v="1106"/>
    <x v="65"/>
    <x v="1234"/>
    <x v="404"/>
    <x v="749"/>
    <x v="803"/>
    <x v="33"/>
  </r>
  <r>
    <x v="37"/>
    <x v="2"/>
    <x v="2"/>
    <x v="24"/>
    <x v="1"/>
    <x v="4"/>
    <x v="631"/>
    <x v="951"/>
    <x v="998"/>
    <x v="67"/>
    <x v="34"/>
    <x v="158"/>
    <x v="792"/>
    <x v="59"/>
    <x v="931"/>
    <x v="751"/>
    <x v="805"/>
    <x v="464"/>
    <x v="35"/>
  </r>
  <r>
    <x v="37"/>
    <x v="2"/>
    <x v="2"/>
    <x v="24"/>
    <x v="1"/>
    <x v="5"/>
    <x v="1096"/>
    <x v="1105"/>
    <x v="1222"/>
    <x v="468"/>
    <x v="25"/>
    <x v="250"/>
    <x v="1091"/>
    <x v="66"/>
    <x v="1269"/>
    <x v="456"/>
    <x v="827"/>
    <x v="836"/>
    <x v="33"/>
  </r>
  <r>
    <x v="37"/>
    <x v="2"/>
    <x v="2"/>
    <x v="24"/>
    <x v="1"/>
    <x v="6"/>
    <x v="1070"/>
    <x v="1090"/>
    <x v="1214"/>
    <x v="439"/>
    <x v="28"/>
    <x v="236"/>
    <x v="1025"/>
    <x v="69"/>
    <x v="1206"/>
    <x v="474"/>
    <x v="843"/>
    <x v="832"/>
    <x v="33"/>
  </r>
  <r>
    <x v="71"/>
    <x v="2"/>
    <x v="2"/>
    <x v="24"/>
    <x v="1"/>
    <x v="2"/>
    <x v="738"/>
    <x v="613"/>
    <x v="1417"/>
    <x v="923"/>
    <x v="14"/>
    <x v="79"/>
    <x v="610"/>
    <x v="77"/>
    <x v="977"/>
    <x v="248"/>
    <x v="582"/>
    <x v="920"/>
    <x v="33"/>
  </r>
  <r>
    <x v="71"/>
    <x v="2"/>
    <x v="2"/>
    <x v="24"/>
    <x v="1"/>
    <x v="3"/>
    <x v="624"/>
    <x v="622"/>
    <x v="280"/>
    <x v="648"/>
    <x v="34"/>
    <x v="86"/>
    <x v="588"/>
    <x v="70"/>
    <x v="677"/>
    <x v="360"/>
    <x v="531"/>
    <x v="738"/>
    <x v="35"/>
  </r>
  <r>
    <x v="71"/>
    <x v="2"/>
    <x v="2"/>
    <x v="24"/>
    <x v="1"/>
    <x v="4"/>
    <x v="851"/>
    <x v="747"/>
    <x v="361"/>
    <x v="832"/>
    <x v="25"/>
    <x v="127"/>
    <x v="732"/>
    <x v="75"/>
    <x v="948"/>
    <x v="283"/>
    <x v="529"/>
    <x v="840"/>
    <x v="35"/>
  </r>
  <r>
    <x v="71"/>
    <x v="2"/>
    <x v="2"/>
    <x v="24"/>
    <x v="1"/>
    <x v="5"/>
    <x v="1163"/>
    <x v="955"/>
    <x v="644"/>
    <x v="1079"/>
    <x v="24"/>
    <x v="196"/>
    <x v="927"/>
    <x v="91"/>
    <x v="1149"/>
    <x v="173"/>
    <x v="675"/>
    <x v="313"/>
    <x v="33"/>
  </r>
  <r>
    <x v="71"/>
    <x v="2"/>
    <x v="2"/>
    <x v="24"/>
    <x v="1"/>
    <x v="6"/>
    <x v="1081"/>
    <x v="1007"/>
    <x v="984"/>
    <x v="742"/>
    <x v="35"/>
    <x v="232"/>
    <x v="881"/>
    <x v="84"/>
    <x v="1010"/>
    <x v="324"/>
    <x v="666"/>
    <x v="859"/>
    <x v="36"/>
  </r>
  <r>
    <x v="16"/>
    <x v="2"/>
    <x v="2"/>
    <x v="24"/>
    <x v="1"/>
    <x v="2"/>
    <x v="1264"/>
    <x v="1203"/>
    <x v="1346"/>
    <x v="843"/>
    <x v="18"/>
    <x v="396"/>
    <x v="1014"/>
    <x v="109"/>
    <x v="1259"/>
    <x v="279"/>
    <x v="467"/>
    <x v="811"/>
    <x v="40"/>
  </r>
  <r>
    <x v="16"/>
    <x v="2"/>
    <x v="2"/>
    <x v="24"/>
    <x v="1"/>
    <x v="3"/>
    <x v="1314"/>
    <x v="1239"/>
    <x v="1343"/>
    <x v="981"/>
    <x v="55"/>
    <x v="400"/>
    <x v="1072"/>
    <x v="118"/>
    <x v="1089"/>
    <x v="216"/>
    <x v="547"/>
    <x v="947"/>
    <x v="39"/>
  </r>
  <r>
    <x v="16"/>
    <x v="2"/>
    <x v="2"/>
    <x v="24"/>
    <x v="1"/>
    <x v="4"/>
    <x v="1357"/>
    <x v="1347"/>
    <x v="622"/>
    <x v="813"/>
    <x v="37"/>
    <x v="495"/>
    <x v="1172"/>
    <x v="112"/>
    <x v="1283"/>
    <x v="291"/>
    <x v="481"/>
    <x v="800"/>
    <x v="15"/>
  </r>
  <r>
    <x v="100"/>
    <x v="2"/>
    <x v="2"/>
    <x v="24"/>
    <x v="1"/>
    <x v="2"/>
    <x v="716"/>
    <x v="948"/>
    <x v="990"/>
    <x v="157"/>
    <x v="54"/>
    <x v="184"/>
    <x v="804"/>
    <x v="62"/>
    <x v="778"/>
    <x v="671"/>
    <x v="720"/>
    <x v="530"/>
    <x v="36"/>
  </r>
  <r>
    <x v="100"/>
    <x v="2"/>
    <x v="2"/>
    <x v="24"/>
    <x v="1"/>
    <x v="3"/>
    <x v="1276"/>
    <x v="1362"/>
    <x v="799"/>
    <x v="268"/>
    <x v="59"/>
    <x v="468"/>
    <x v="1213"/>
    <x v="66"/>
    <x v="1299"/>
    <x v="577"/>
    <x v="734"/>
    <x v="623"/>
    <x v="36"/>
  </r>
  <r>
    <x v="100"/>
    <x v="2"/>
    <x v="2"/>
    <x v="0"/>
    <x v="1"/>
    <x v="4"/>
    <x v="316"/>
    <x v="226"/>
    <x v="510"/>
    <x v="1018"/>
    <x v="92"/>
    <x v="5"/>
    <x v="258"/>
    <x v="67"/>
    <x v="151"/>
    <x v="205"/>
    <x v="1053"/>
    <x v="512"/>
    <x v="14"/>
  </r>
  <r>
    <x v="100"/>
    <x v="2"/>
    <x v="2"/>
    <x v="1"/>
    <x v="1"/>
    <x v="4"/>
    <x v="1143"/>
    <x v="1098"/>
    <x v="1202"/>
    <x v="645"/>
    <x v="29"/>
    <x v="311"/>
    <x v="1120"/>
    <x v="67"/>
    <x v="1267"/>
    <x v="361"/>
    <x v="594"/>
    <x v="772"/>
    <x v="33"/>
  </r>
  <r>
    <x v="100"/>
    <x v="2"/>
    <x v="2"/>
    <x v="2"/>
    <x v="1"/>
    <x v="4"/>
    <x v="1125"/>
    <x v="1153"/>
    <x v="1352"/>
    <x v="405"/>
    <x v="39"/>
    <x v="325"/>
    <x v="1094"/>
    <x v="68"/>
    <x v="1196"/>
    <x v="499"/>
    <x v="713"/>
    <x v="696"/>
    <x v="35"/>
  </r>
  <r>
    <x v="100"/>
    <x v="2"/>
    <x v="2"/>
    <x v="3"/>
    <x v="1"/>
    <x v="4"/>
    <x v="1005"/>
    <x v="1142"/>
    <x v="1355"/>
    <x v="205"/>
    <x v="51"/>
    <x v="293"/>
    <x v="938"/>
    <x v="71"/>
    <x v="960"/>
    <x v="629"/>
    <x v="781"/>
    <x v="605"/>
    <x v="37"/>
  </r>
  <r>
    <x v="100"/>
    <x v="2"/>
    <x v="2"/>
    <x v="0"/>
    <x v="1"/>
    <x v="5"/>
    <x v="267"/>
    <x v="147"/>
    <x v="1187"/>
    <x v="1140"/>
    <x v="75"/>
    <x v="6"/>
    <x v="226"/>
    <x v="67"/>
    <x v="145"/>
    <x v="142"/>
    <x v="801"/>
    <x v="389"/>
    <x v="14"/>
  </r>
  <r>
    <x v="100"/>
    <x v="2"/>
    <x v="2"/>
    <x v="1"/>
    <x v="1"/>
    <x v="5"/>
    <x v="991"/>
    <x v="946"/>
    <x v="852"/>
    <x v="704"/>
    <x v="27"/>
    <x v="213"/>
    <x v="988"/>
    <x v="67"/>
    <x v="1178"/>
    <x v="341"/>
    <x v="568"/>
    <x v="780"/>
    <x v="33"/>
  </r>
  <r>
    <x v="100"/>
    <x v="2"/>
    <x v="2"/>
    <x v="2"/>
    <x v="1"/>
    <x v="5"/>
    <x v="763"/>
    <x v="915"/>
    <x v="870"/>
    <x v="267"/>
    <x v="48"/>
    <x v="192"/>
    <x v="794"/>
    <x v="65"/>
    <x v="808"/>
    <x v="577"/>
    <x v="595"/>
    <x v="561"/>
    <x v="36"/>
  </r>
  <r>
    <x v="100"/>
    <x v="2"/>
    <x v="2"/>
    <x v="3"/>
    <x v="1"/>
    <x v="5"/>
    <x v="664"/>
    <x v="931"/>
    <x v="899"/>
    <x v="121"/>
    <x v="52"/>
    <x v="139"/>
    <x v="667"/>
    <x v="68"/>
    <x v="618"/>
    <x v="703"/>
    <x v="838"/>
    <x v="576"/>
    <x v="36"/>
  </r>
  <r>
    <x v="100"/>
    <x v="2"/>
    <x v="2"/>
    <x v="0"/>
    <x v="1"/>
    <x v="6"/>
    <x v="346"/>
    <x v="535"/>
    <x v="253"/>
    <x v="137"/>
    <x v="70"/>
    <x v="18"/>
    <x v="299"/>
    <x v="66"/>
    <x v="221"/>
    <x v="687"/>
    <x v="1108"/>
    <x v="924"/>
    <x v="25"/>
  </r>
  <r>
    <x v="100"/>
    <x v="2"/>
    <x v="2"/>
    <x v="1"/>
    <x v="1"/>
    <x v="6"/>
    <x v="552"/>
    <x v="549"/>
    <x v="1418"/>
    <x v="648"/>
    <x v="23"/>
    <x v="78"/>
    <x v="565"/>
    <x v="67"/>
    <x v="783"/>
    <x v="360"/>
    <x v="437"/>
    <x v="689"/>
    <x v="35"/>
  </r>
  <r>
    <x v="100"/>
    <x v="2"/>
    <x v="2"/>
    <x v="2"/>
    <x v="1"/>
    <x v="6"/>
    <x v="953"/>
    <x v="1056"/>
    <x v="1199"/>
    <x v="280"/>
    <x v="34"/>
    <x v="254"/>
    <x v="919"/>
    <x v="69"/>
    <x v="1055"/>
    <x v="568"/>
    <x v="733"/>
    <x v="629"/>
    <x v="36"/>
  </r>
  <r>
    <x v="100"/>
    <x v="2"/>
    <x v="2"/>
    <x v="3"/>
    <x v="1"/>
    <x v="6"/>
    <x v="601"/>
    <x v="783"/>
    <x v="665"/>
    <x v="239"/>
    <x v="47"/>
    <x v="84"/>
    <x v="556"/>
    <x v="71"/>
    <x v="531"/>
    <x v="599"/>
    <x v="866"/>
    <x v="725"/>
    <x v="35"/>
  </r>
  <r>
    <x v="154"/>
    <x v="2"/>
    <x v="2"/>
    <x v="24"/>
    <x v="1"/>
    <x v="2"/>
    <x v="157"/>
    <x v="220"/>
    <x v="735"/>
    <x v="397"/>
    <x v="47"/>
    <x v="14"/>
    <x v="114"/>
    <x v="69"/>
    <x v="108"/>
    <x v="504"/>
    <x v="533"/>
    <x v="608"/>
    <x v="37"/>
  </r>
  <r>
    <x v="154"/>
    <x v="2"/>
    <x v="2"/>
    <x v="24"/>
    <x v="1"/>
    <x v="3"/>
    <x v="615"/>
    <x v="663"/>
    <x v="325"/>
    <x v="543"/>
    <x v="28"/>
    <x v="96"/>
    <x v="690"/>
    <x v="63"/>
    <x v="845"/>
    <x v="412"/>
    <x v="534"/>
    <x v="677"/>
    <x v="33"/>
  </r>
  <r>
    <x v="154"/>
    <x v="2"/>
    <x v="2"/>
    <x v="24"/>
    <x v="1"/>
    <x v="4"/>
    <x v="388"/>
    <x v="467"/>
    <x v="1313"/>
    <x v="396"/>
    <x v="46"/>
    <x v="47"/>
    <x v="442"/>
    <x v="61"/>
    <x v="430"/>
    <x v="505"/>
    <x v="557"/>
    <x v="618"/>
    <x v="33"/>
  </r>
  <r>
    <x v="154"/>
    <x v="2"/>
    <x v="2"/>
    <x v="24"/>
    <x v="1"/>
    <x v="5"/>
    <x v="980"/>
    <x v="995"/>
    <x v="1001"/>
    <x v="504"/>
    <x v="33"/>
    <x v="230"/>
    <x v="924"/>
    <x v="70"/>
    <x v="1070"/>
    <x v="431"/>
    <x v="646"/>
    <x v="719"/>
    <x v="35"/>
  </r>
  <r>
    <x v="154"/>
    <x v="2"/>
    <x v="2"/>
    <x v="24"/>
    <x v="1"/>
    <x v="6"/>
    <x v="917"/>
    <x v="976"/>
    <x v="993"/>
    <x v="417"/>
    <x v="39"/>
    <x v="228"/>
    <x v="826"/>
    <x v="73"/>
    <x v="923"/>
    <x v="489"/>
    <x v="596"/>
    <x v="640"/>
    <x v="37"/>
  </r>
  <r>
    <x v="112"/>
    <x v="2"/>
    <x v="2"/>
    <x v="24"/>
    <x v="1"/>
    <x v="2"/>
    <x v="642"/>
    <x v="476"/>
    <x v="1068"/>
    <x v="1040"/>
    <x v="19"/>
    <x v="109"/>
    <x v="466"/>
    <x v="82"/>
    <x v="715"/>
    <x v="192"/>
    <x v="1145"/>
    <x v="649"/>
    <x v="38"/>
  </r>
  <r>
    <x v="112"/>
    <x v="2"/>
    <x v="2"/>
    <x v="24"/>
    <x v="1"/>
    <x v="3"/>
    <x v="665"/>
    <x v="534"/>
    <x v="1258"/>
    <x v="948"/>
    <x v="20"/>
    <x v="116"/>
    <x v="590"/>
    <x v="73"/>
    <x v="835"/>
    <x v="233"/>
    <x v="171"/>
    <x v="654"/>
    <x v="36"/>
  </r>
  <r>
    <x v="112"/>
    <x v="2"/>
    <x v="2"/>
    <x v="24"/>
    <x v="1"/>
    <x v="4"/>
    <x v="656"/>
    <x v="531"/>
    <x v="1251"/>
    <x v="945"/>
    <x v="24"/>
    <x v="121"/>
    <x v="522"/>
    <x v="78"/>
    <x v="711"/>
    <x v="235"/>
    <x v="1169"/>
    <x v="625"/>
    <x v="38"/>
  </r>
  <r>
    <x v="112"/>
    <x v="2"/>
    <x v="2"/>
    <x v="24"/>
    <x v="1"/>
    <x v="5"/>
    <x v="626"/>
    <x v="495"/>
    <x v="1181"/>
    <x v="970"/>
    <x v="31"/>
    <x v="101"/>
    <x v="421"/>
    <x v="85"/>
    <x v="523"/>
    <x v="219"/>
    <x v="174"/>
    <x v="669"/>
    <x v="39"/>
  </r>
  <r>
    <x v="112"/>
    <x v="2"/>
    <x v="2"/>
    <x v="24"/>
    <x v="1"/>
    <x v="6"/>
    <x v="557"/>
    <x v="472"/>
    <x v="1166"/>
    <x v="926"/>
    <x v="24"/>
    <x v="74"/>
    <x v="327"/>
    <x v="91"/>
    <x v="471"/>
    <x v="247"/>
    <x v="254"/>
    <x v="722"/>
    <x v="39"/>
  </r>
  <r>
    <x v="146"/>
    <x v="2"/>
    <x v="2"/>
    <x v="24"/>
    <x v="1"/>
    <x v="2"/>
    <x v="652"/>
    <x v="873"/>
    <x v="849"/>
    <x v="180"/>
    <x v="36"/>
    <x v="61"/>
    <x v="482"/>
    <x v="81"/>
    <x v="546"/>
    <x v="651"/>
    <x v="1085"/>
    <x v="914"/>
    <x v="35"/>
  </r>
  <r>
    <x v="146"/>
    <x v="2"/>
    <x v="2"/>
    <x v="24"/>
    <x v="1"/>
    <x v="3"/>
    <x v="781"/>
    <x v="831"/>
    <x v="683"/>
    <x v="481"/>
    <x v="46"/>
    <x v="88"/>
    <x v="715"/>
    <x v="72"/>
    <x v="727"/>
    <x v="448"/>
    <x v="920"/>
    <x v="934"/>
    <x v="33"/>
  </r>
  <r>
    <x v="146"/>
    <x v="2"/>
    <x v="2"/>
    <x v="24"/>
    <x v="1"/>
    <x v="4"/>
    <x v="761"/>
    <x v="932"/>
    <x v="891"/>
    <x v="232"/>
    <x v="33"/>
    <x v="93"/>
    <x v="616"/>
    <x v="79"/>
    <x v="708"/>
    <x v="606"/>
    <x v="1019"/>
    <x v="883"/>
    <x v="35"/>
  </r>
  <r>
    <x v="146"/>
    <x v="2"/>
    <x v="2"/>
    <x v="24"/>
    <x v="1"/>
    <x v="5"/>
    <x v="770"/>
    <x v="883"/>
    <x v="838"/>
    <x v="339"/>
    <x v="30"/>
    <x v="87"/>
    <x v="612"/>
    <x v="80"/>
    <x v="743"/>
    <x v="530"/>
    <x v="974"/>
    <x v="919"/>
    <x v="35"/>
  </r>
  <r>
    <x v="146"/>
    <x v="2"/>
    <x v="2"/>
    <x v="24"/>
    <x v="1"/>
    <x v="6"/>
    <x v="817"/>
    <x v="884"/>
    <x v="718"/>
    <x v="439"/>
    <x v="31"/>
    <x v="84"/>
    <x v="624"/>
    <x v="83"/>
    <x v="751"/>
    <x v="474"/>
    <x v="989"/>
    <x v="228"/>
    <x v="35"/>
  </r>
  <r>
    <x v="88"/>
    <x v="2"/>
    <x v="2"/>
    <x v="24"/>
    <x v="1"/>
    <x v="2"/>
    <x v="837"/>
    <x v="804"/>
    <x v="643"/>
    <x v="652"/>
    <x v="105"/>
    <x v="110"/>
    <x v="345"/>
    <x v="140"/>
    <x v="60"/>
    <x v="358"/>
    <x v="791"/>
    <x v="891"/>
    <x v="17"/>
  </r>
  <r>
    <x v="88"/>
    <x v="2"/>
    <x v="2"/>
    <x v="24"/>
    <x v="1"/>
    <x v="3"/>
    <x v="658"/>
    <x v="1139"/>
    <x v="1404"/>
    <x v="1003"/>
    <x v="60"/>
    <x v="401"/>
    <x v="756"/>
    <x v="62"/>
    <x v="685"/>
    <x v="195"/>
    <x v="254"/>
    <x v="163"/>
    <x v="28"/>
  </r>
  <r>
    <x v="88"/>
    <x v="2"/>
    <x v="2"/>
    <x v="10"/>
    <x v="1"/>
    <x v="4"/>
    <x v="1371"/>
    <x v="1348"/>
    <x v="562"/>
    <x v="956"/>
    <x v="26"/>
    <x v="459"/>
    <x v="1082"/>
    <x v="164"/>
    <x v="1255"/>
    <x v="226"/>
    <x v="737"/>
    <x v="261"/>
    <x v="16"/>
  </r>
  <r>
    <x v="88"/>
    <x v="2"/>
    <x v="2"/>
    <x v="19"/>
    <x v="1"/>
    <x v="4"/>
    <x v="985"/>
    <x v="1292"/>
    <x v="625"/>
    <x v="1115"/>
    <x v="62"/>
    <x v="504"/>
    <x v="1004"/>
    <x v="65"/>
    <x v="985"/>
    <x v="125"/>
    <x v="226"/>
    <x v="169"/>
    <x v="28"/>
  </r>
  <r>
    <x v="88"/>
    <x v="4"/>
    <x v="2"/>
    <x v="24"/>
    <x v="1"/>
    <x v="4"/>
    <x v="100"/>
    <x v="296"/>
    <x v="1031"/>
    <x v="1168"/>
    <x v="60"/>
    <x v="24"/>
    <x v="109"/>
    <x v="60"/>
    <x v="84"/>
    <x v="109"/>
    <x v="496"/>
    <x v="185"/>
    <x v="15"/>
  </r>
  <r>
    <x v="88"/>
    <x v="2"/>
    <x v="2"/>
    <x v="10"/>
    <x v="1"/>
    <x v="5"/>
    <x v="1185"/>
    <x v="1085"/>
    <x v="1112"/>
    <x v="820"/>
    <x v="14"/>
    <x v="287"/>
    <x v="780"/>
    <x v="124"/>
    <x v="1140"/>
    <x v="288"/>
    <x v="641"/>
    <x v="889"/>
    <x v="15"/>
  </r>
  <r>
    <x v="88"/>
    <x v="2"/>
    <x v="2"/>
    <x v="19"/>
    <x v="1"/>
    <x v="5"/>
    <x v="1171"/>
    <x v="1368"/>
    <x v="918"/>
    <x v="1225"/>
    <x v="74"/>
    <x v="532"/>
    <x v="1129"/>
    <x v="69"/>
    <x v="1078"/>
    <x v="69"/>
    <x v="207"/>
    <x v="174"/>
    <x v="28"/>
  </r>
  <r>
    <x v="88"/>
    <x v="4"/>
    <x v="2"/>
    <x v="24"/>
    <x v="1"/>
    <x v="5"/>
    <x v="188"/>
    <x v="515"/>
    <x v="247"/>
    <x v="1101"/>
    <x v="36"/>
    <x v="46"/>
    <x v="214"/>
    <x v="61"/>
    <x v="242"/>
    <x v="148"/>
    <x v="747"/>
    <x v="196"/>
    <x v="40"/>
  </r>
  <r>
    <x v="88"/>
    <x v="6"/>
    <x v="2"/>
    <x v="24"/>
    <x v="1"/>
    <x v="5"/>
    <x v="11"/>
    <x v="0"/>
    <x v="9"/>
    <x v="47"/>
    <x v="19"/>
    <x v="0"/>
    <x v="13"/>
    <x v="55"/>
    <x v="19"/>
    <x v="11"/>
    <x v="10"/>
    <x v="10"/>
    <x v="13"/>
  </r>
  <r>
    <x v="88"/>
    <x v="3"/>
    <x v="2"/>
    <x v="24"/>
    <x v="1"/>
    <x v="5"/>
    <x v="67"/>
    <x v="47"/>
    <x v="942"/>
    <x v="772"/>
    <x v="31"/>
    <x v="4"/>
    <x v="53"/>
    <x v="64"/>
    <x v="65"/>
    <x v="310"/>
    <x v="280"/>
    <x v="640"/>
    <x v="35"/>
  </r>
  <r>
    <x v="88"/>
    <x v="2"/>
    <x v="2"/>
    <x v="10"/>
    <x v="1"/>
    <x v="6"/>
    <x v="406"/>
    <x v="360"/>
    <x v="958"/>
    <x v="826"/>
    <x v="15"/>
    <x v="24"/>
    <x v="247"/>
    <x v="81"/>
    <x v="468"/>
    <x v="287"/>
    <x v="718"/>
    <x v="928"/>
    <x v="35"/>
  </r>
  <r>
    <x v="88"/>
    <x v="2"/>
    <x v="2"/>
    <x v="19"/>
    <x v="1"/>
    <x v="6"/>
    <x v="1134"/>
    <x v="1273"/>
    <x v="579"/>
    <x v="136"/>
    <x v="35"/>
    <x v="507"/>
    <x v="1038"/>
    <x v="73"/>
    <x v="1173"/>
    <x v="688"/>
    <x v="180"/>
    <x v="186"/>
    <x v="24"/>
  </r>
  <r>
    <x v="88"/>
    <x v="4"/>
    <x v="2"/>
    <x v="24"/>
    <x v="1"/>
    <x v="6"/>
    <x v="335"/>
    <x v="587"/>
    <x v="319"/>
    <x v="62"/>
    <x v="39"/>
    <x v="87"/>
    <x v="313"/>
    <x v="65"/>
    <x v="346"/>
    <x v="758"/>
    <x v="453"/>
    <x v="203"/>
    <x v="15"/>
  </r>
  <r>
    <x v="88"/>
    <x v="6"/>
    <x v="2"/>
    <x v="24"/>
    <x v="1"/>
    <x v="6"/>
    <x v="38"/>
    <x v="127"/>
    <x v="508"/>
    <x v="1100"/>
    <x v="24"/>
    <x v="8"/>
    <x v="65"/>
    <x v="54"/>
    <x v="100"/>
    <x v="150"/>
    <x v="492"/>
    <x v="177"/>
    <x v="37"/>
  </r>
  <r>
    <x v="88"/>
    <x v="3"/>
    <x v="2"/>
    <x v="24"/>
    <x v="1"/>
    <x v="6"/>
    <x v="329"/>
    <x v="381"/>
    <x v="1086"/>
    <x v="477"/>
    <x v="22"/>
    <x v="31"/>
    <x v="292"/>
    <x v="66"/>
    <x v="446"/>
    <x v="451"/>
    <x v="592"/>
    <x v="667"/>
    <x v="35"/>
  </r>
  <r>
    <x v="85"/>
    <x v="2"/>
    <x v="2"/>
    <x v="24"/>
    <x v="1"/>
    <x v="2"/>
    <x v="1189"/>
    <x v="1173"/>
    <x v="1393"/>
    <x v="525"/>
    <x v="27"/>
    <x v="231"/>
    <x v="923"/>
    <x v="96"/>
    <x v="1124"/>
    <x v="421"/>
    <x v="1002"/>
    <x v="277"/>
    <x v="35"/>
  </r>
  <r>
    <x v="85"/>
    <x v="2"/>
    <x v="2"/>
    <x v="24"/>
    <x v="1"/>
    <x v="3"/>
    <x v="1148"/>
    <x v="1247"/>
    <x v="514"/>
    <x v="223"/>
    <x v="26"/>
    <x v="213"/>
    <x v="972"/>
    <x v="83"/>
    <x v="1175"/>
    <x v="613"/>
    <x v="1121"/>
    <x v="256"/>
    <x v="33"/>
  </r>
  <r>
    <x v="85"/>
    <x v="2"/>
    <x v="2"/>
    <x v="24"/>
    <x v="1"/>
    <x v="4"/>
    <x v="969"/>
    <x v="1226"/>
    <x v="492"/>
    <x v="1262"/>
    <x v="12"/>
    <x v="178"/>
    <x v="828"/>
    <x v="77"/>
    <x v="1202"/>
    <x v="30"/>
    <x v="1135"/>
    <x v="849"/>
    <x v="35"/>
  </r>
  <r>
    <x v="85"/>
    <x v="2"/>
    <x v="2"/>
    <x v="24"/>
    <x v="1"/>
    <x v="5"/>
    <x v="1000"/>
    <x v="1101"/>
    <x v="1276"/>
    <x v="263"/>
    <x v="14"/>
    <x v="143"/>
    <x v="703"/>
    <x v="96"/>
    <x v="1071"/>
    <x v="581"/>
    <x v="1072"/>
    <x v="221"/>
    <x v="36"/>
  </r>
  <r>
    <x v="85"/>
    <x v="2"/>
    <x v="2"/>
    <x v="24"/>
    <x v="1"/>
    <x v="6"/>
    <x v="1415"/>
    <x v="1437"/>
    <x v="831"/>
    <x v="429"/>
    <x v="24"/>
    <x v="101"/>
    <x v="1261"/>
    <x v="96"/>
    <x v="1394"/>
    <x v="482"/>
    <x v="922"/>
    <x v="908"/>
    <x v="37"/>
  </r>
  <r>
    <x v="85"/>
    <x v="2"/>
    <x v="2"/>
    <x v="22"/>
    <x v="1"/>
    <x v="6"/>
    <x v="505"/>
    <x v="239"/>
    <x v="20"/>
    <x v="87"/>
    <x v="85"/>
    <x v="8"/>
    <x v="158"/>
    <x v="141"/>
    <x v="86"/>
    <x v="745"/>
    <x v="925"/>
    <x v="678"/>
    <x v="25"/>
  </r>
  <r>
    <x v="155"/>
    <x v="2"/>
    <x v="2"/>
    <x v="24"/>
    <x v="1"/>
    <x v="2"/>
    <x v="561"/>
    <x v="650"/>
    <x v="329"/>
    <x v="444"/>
    <x v="39"/>
    <x v="140"/>
    <x v="636"/>
    <x v="64"/>
    <x v="682"/>
    <x v="469"/>
    <x v="235"/>
    <x v="450"/>
    <x v="37"/>
  </r>
  <r>
    <x v="155"/>
    <x v="2"/>
    <x v="2"/>
    <x v="24"/>
    <x v="1"/>
    <x v="3"/>
    <x v="877"/>
    <x v="855"/>
    <x v="688"/>
    <x v="612"/>
    <x v="30"/>
    <x v="258"/>
    <x v="976"/>
    <x v="61"/>
    <x v="1138"/>
    <x v="378"/>
    <x v="197"/>
    <x v="532"/>
    <x v="35"/>
  </r>
  <r>
    <x v="155"/>
    <x v="2"/>
    <x v="2"/>
    <x v="24"/>
    <x v="1"/>
    <x v="4"/>
    <x v="831"/>
    <x v="811"/>
    <x v="656"/>
    <x v="627"/>
    <x v="28"/>
    <x v="263"/>
    <x v="916"/>
    <x v="62"/>
    <x v="1099"/>
    <x v="369"/>
    <x v="1167"/>
    <x v="448"/>
    <x v="36"/>
  </r>
  <r>
    <x v="155"/>
    <x v="2"/>
    <x v="2"/>
    <x v="24"/>
    <x v="1"/>
    <x v="5"/>
    <x v="674"/>
    <x v="867"/>
    <x v="844"/>
    <x v="216"/>
    <x v="29"/>
    <x v="262"/>
    <x v="839"/>
    <x v="59"/>
    <x v="1023"/>
    <x v="619"/>
    <x v="199"/>
    <x v="205"/>
    <x v="38"/>
  </r>
  <r>
    <x v="155"/>
    <x v="2"/>
    <x v="2"/>
    <x v="24"/>
    <x v="1"/>
    <x v="6"/>
    <x v="623"/>
    <x v="815"/>
    <x v="696"/>
    <x v="219"/>
    <x v="32"/>
    <x v="246"/>
    <x v="773"/>
    <x v="60"/>
    <x v="925"/>
    <x v="616"/>
    <x v="184"/>
    <x v="201"/>
    <x v="39"/>
  </r>
  <r>
    <x v="62"/>
    <x v="2"/>
    <x v="2"/>
    <x v="24"/>
    <x v="1"/>
    <x v="2"/>
    <x v="0"/>
    <x v="0"/>
    <x v="1"/>
    <x v="47"/>
    <x v="0"/>
    <x v="0"/>
    <x v="0"/>
    <x v="7"/>
    <x v="0"/>
    <x v="10"/>
    <x v="10"/>
    <x v="10"/>
    <x v="10"/>
  </r>
  <r>
    <x v="62"/>
    <x v="2"/>
    <x v="2"/>
    <x v="24"/>
    <x v="1"/>
    <x v="3"/>
    <x v="314"/>
    <x v="270"/>
    <x v="777"/>
    <x v="792"/>
    <x v="33"/>
    <x v="10"/>
    <x v="85"/>
    <x v="124"/>
    <x v="102"/>
    <x v="299"/>
    <x v="924"/>
    <x v="324"/>
    <x v="37"/>
  </r>
  <r>
    <x v="62"/>
    <x v="2"/>
    <x v="2"/>
    <x v="24"/>
    <x v="1"/>
    <x v="4"/>
    <x v="457"/>
    <x v="393"/>
    <x v="1033"/>
    <x v="858"/>
    <x v="23"/>
    <x v="26"/>
    <x v="161"/>
    <x v="121"/>
    <x v="244"/>
    <x v="272"/>
    <x v="769"/>
    <x v="227"/>
    <x v="38"/>
  </r>
  <r>
    <x v="62"/>
    <x v="2"/>
    <x v="2"/>
    <x v="24"/>
    <x v="1"/>
    <x v="5"/>
    <x v="815"/>
    <x v="507"/>
    <x v="784"/>
    <x v="1214"/>
    <x v="14"/>
    <x v="34"/>
    <x v="339"/>
    <x v="136"/>
    <x v="632"/>
    <x v="94"/>
    <x v="863"/>
    <x v="499"/>
    <x v="35"/>
  </r>
  <r>
    <x v="62"/>
    <x v="2"/>
    <x v="2"/>
    <x v="24"/>
    <x v="1"/>
    <x v="6"/>
    <x v="677"/>
    <x v="489"/>
    <x v="1067"/>
    <x v="1070"/>
    <x v="16"/>
    <x v="40"/>
    <x v="246"/>
    <x v="141"/>
    <x v="441"/>
    <x v="177"/>
    <x v="772"/>
    <x v="337"/>
    <x v="37"/>
  </r>
  <r>
    <x v="147"/>
    <x v="2"/>
    <x v="2"/>
    <x v="24"/>
    <x v="1"/>
    <x v="2"/>
    <x v="1208"/>
    <x v="887"/>
    <x v="1185"/>
    <x v="1249"/>
    <x v="21"/>
    <x v="150"/>
    <x v="706"/>
    <x v="149"/>
    <x v="986"/>
    <x v="67"/>
    <x v="743"/>
    <x v="478"/>
    <x v="36"/>
  </r>
  <r>
    <x v="147"/>
    <x v="2"/>
    <x v="2"/>
    <x v="24"/>
    <x v="1"/>
    <x v="3"/>
    <x v="1130"/>
    <x v="1068"/>
    <x v="1115"/>
    <x v="713"/>
    <x v="40"/>
    <x v="252"/>
    <x v="810"/>
    <x v="104"/>
    <x v="896"/>
    <x v="335"/>
    <x v="766"/>
    <x v="894"/>
    <x v="38"/>
  </r>
  <r>
    <x v="147"/>
    <x v="2"/>
    <x v="2"/>
    <x v="24"/>
    <x v="1"/>
    <x v="4"/>
    <x v="1090"/>
    <x v="1156"/>
    <x v="1394"/>
    <x v="293"/>
    <x v="52"/>
    <x v="322"/>
    <x v="833"/>
    <x v="91"/>
    <x v="828"/>
    <x v="561"/>
    <x v="740"/>
    <x v="637"/>
    <x v="15"/>
  </r>
  <r>
    <x v="147"/>
    <x v="8"/>
    <x v="2"/>
    <x v="24"/>
    <x v="1"/>
    <x v="5"/>
    <x v="30"/>
    <x v="125"/>
    <x v="141"/>
    <x v="882"/>
    <x v="8"/>
    <x v="5"/>
    <x v="31"/>
    <x v="58"/>
    <x v="106"/>
    <x v="225"/>
    <x v="118"/>
    <x v="43"/>
    <x v="39"/>
  </r>
  <r>
    <x v="147"/>
    <x v="2"/>
    <x v="2"/>
    <x v="24"/>
    <x v="1"/>
    <x v="5"/>
    <x v="1227"/>
    <x v="1133"/>
    <x v="1196"/>
    <x v="863"/>
    <x v="28"/>
    <x v="304"/>
    <x v="935"/>
    <x v="108"/>
    <x v="1123"/>
    <x v="269"/>
    <x v="726"/>
    <x v="966"/>
    <x v="37"/>
  </r>
  <r>
    <x v="147"/>
    <x v="8"/>
    <x v="2"/>
    <x v="24"/>
    <x v="1"/>
    <x v="6"/>
    <x v="303"/>
    <x v="177"/>
    <x v="215"/>
    <x v="1124"/>
    <x v="11"/>
    <x v="9"/>
    <x v="135"/>
    <x v="45"/>
    <x v="323"/>
    <x v="153"/>
    <x v="116"/>
    <x v="59"/>
    <x v="33"/>
  </r>
  <r>
    <x v="147"/>
    <x v="2"/>
    <x v="2"/>
    <x v="24"/>
    <x v="1"/>
    <x v="6"/>
    <x v="1219"/>
    <x v="1159"/>
    <x v="1281"/>
    <x v="746"/>
    <x v="32"/>
    <x v="326"/>
    <x v="871"/>
    <x v="119"/>
    <x v="1030"/>
    <x v="323"/>
    <x v="727"/>
    <x v="889"/>
    <x v="40"/>
  </r>
  <r>
    <x v="156"/>
    <x v="2"/>
    <x v="2"/>
    <x v="24"/>
    <x v="1"/>
    <x v="2"/>
    <x v="1188"/>
    <x v="1283"/>
    <x v="583"/>
    <x v="201"/>
    <x v="38"/>
    <x v="359"/>
    <x v="861"/>
    <x v="107"/>
    <x v="976"/>
    <x v="632"/>
    <x v="882"/>
    <x v="705"/>
    <x v="17"/>
  </r>
  <r>
    <x v="156"/>
    <x v="2"/>
    <x v="2"/>
    <x v="24"/>
    <x v="1"/>
    <x v="3"/>
    <x v="1218"/>
    <x v="1297"/>
    <x v="596"/>
    <x v="264"/>
    <x v="88"/>
    <x v="368"/>
    <x v="939"/>
    <x v="105"/>
    <x v="766"/>
    <x v="579"/>
    <x v="877"/>
    <x v="760"/>
    <x v="15"/>
  </r>
  <r>
    <x v="156"/>
    <x v="2"/>
    <x v="2"/>
    <x v="24"/>
    <x v="1"/>
    <x v="4"/>
    <x v="1231"/>
    <x v="1298"/>
    <x v="589"/>
    <x v="297"/>
    <x v="48"/>
    <x v="367"/>
    <x v="882"/>
    <x v="121"/>
    <x v="913"/>
    <x v="558"/>
    <x v="883"/>
    <x v="792"/>
    <x v="17"/>
  </r>
  <r>
    <x v="156"/>
    <x v="2"/>
    <x v="2"/>
    <x v="24"/>
    <x v="1"/>
    <x v="5"/>
    <x v="1239"/>
    <x v="1299"/>
    <x v="585"/>
    <x v="320"/>
    <x v="44"/>
    <x v="375"/>
    <x v="911"/>
    <x v="117"/>
    <x v="980"/>
    <x v="542"/>
    <x v="873"/>
    <x v="796"/>
    <x v="16"/>
  </r>
  <r>
    <x v="156"/>
    <x v="2"/>
    <x v="2"/>
    <x v="24"/>
    <x v="1"/>
    <x v="6"/>
    <x v="1263"/>
    <x v="1315"/>
    <x v="616"/>
    <x v="402"/>
    <x v="50"/>
    <x v="384"/>
    <x v="977"/>
    <x v="117"/>
    <x v="1012"/>
    <x v="501"/>
    <x v="872"/>
    <x v="842"/>
    <x v="15"/>
  </r>
  <r>
    <x v="91"/>
    <x v="2"/>
    <x v="2"/>
    <x v="24"/>
    <x v="1"/>
    <x v="2"/>
    <x v="0"/>
    <x v="0"/>
    <x v="1"/>
    <x v="47"/>
    <x v="0"/>
    <x v="0"/>
    <x v="0"/>
    <x v="7"/>
    <x v="0"/>
    <x v="10"/>
    <x v="10"/>
    <x v="10"/>
    <x v="10"/>
  </r>
  <r>
    <x v="91"/>
    <x v="2"/>
    <x v="2"/>
    <x v="24"/>
    <x v="1"/>
    <x v="3"/>
    <x v="235"/>
    <x v="353"/>
    <x v="1072"/>
    <x v="236"/>
    <x v="22"/>
    <x v="30"/>
    <x v="185"/>
    <x v="69"/>
    <x v="281"/>
    <x v="602"/>
    <x v="512"/>
    <x v="520"/>
    <x v="38"/>
  </r>
  <r>
    <x v="91"/>
    <x v="2"/>
    <x v="2"/>
    <x v="24"/>
    <x v="1"/>
    <x v="4"/>
    <x v="563"/>
    <x v="641"/>
    <x v="316"/>
    <x v="469"/>
    <x v="17"/>
    <x v="98"/>
    <x v="340"/>
    <x v="90"/>
    <x v="594"/>
    <x v="455"/>
    <x v="476"/>
    <x v="616"/>
    <x v="15"/>
  </r>
  <r>
    <x v="91"/>
    <x v="2"/>
    <x v="2"/>
    <x v="24"/>
    <x v="1"/>
    <x v="5"/>
    <x v="651"/>
    <x v="529"/>
    <x v="1256"/>
    <x v="933"/>
    <x v="19"/>
    <x v="76"/>
    <x v="314"/>
    <x v="107"/>
    <x v="525"/>
    <x v="240"/>
    <x v="386"/>
    <x v="820"/>
    <x v="40"/>
  </r>
  <r>
    <x v="91"/>
    <x v="2"/>
    <x v="2"/>
    <x v="24"/>
    <x v="1"/>
    <x v="6"/>
    <x v="1418"/>
    <x v="1443"/>
    <x v="1"/>
    <x v="47"/>
    <x v="0"/>
    <x v="555"/>
    <x v="1272"/>
    <x v="7"/>
    <x v="1400"/>
    <x v="10"/>
    <x v="10"/>
    <x v="10"/>
    <x v="10"/>
  </r>
  <r>
    <x v="133"/>
    <x v="2"/>
    <x v="2"/>
    <x v="24"/>
    <x v="1"/>
    <x v="2"/>
    <x v="888"/>
    <x v="729"/>
    <x v="289"/>
    <x v="977"/>
    <x v="6"/>
    <x v="98"/>
    <x v="419"/>
    <x v="130"/>
    <x v="953"/>
    <x v="218"/>
    <x v="693"/>
    <x v="246"/>
    <x v="39"/>
  </r>
  <r>
    <x v="133"/>
    <x v="2"/>
    <x v="2"/>
    <x v="24"/>
    <x v="1"/>
    <x v="3"/>
    <x v="1024"/>
    <x v="1023"/>
    <x v="1023"/>
    <x v="524"/>
    <x v="14"/>
    <x v="217"/>
    <x v="762"/>
    <x v="91"/>
    <x v="1116"/>
    <x v="421"/>
    <x v="780"/>
    <x v="809"/>
    <x v="38"/>
  </r>
  <r>
    <x v="133"/>
    <x v="2"/>
    <x v="2"/>
    <x v="24"/>
    <x v="1"/>
    <x v="4"/>
    <x v="727"/>
    <x v="926"/>
    <x v="886"/>
    <x v="206"/>
    <x v="20"/>
    <x v="156"/>
    <x v="510"/>
    <x v="86"/>
    <x v="761"/>
    <x v="628"/>
    <x v="781"/>
    <x v="605"/>
    <x v="15"/>
  </r>
  <r>
    <x v="133"/>
    <x v="2"/>
    <x v="2"/>
    <x v="24"/>
    <x v="1"/>
    <x v="5"/>
    <x v="961"/>
    <x v="1028"/>
    <x v="1114"/>
    <x v="374"/>
    <x v="24"/>
    <x v="226"/>
    <x v="659"/>
    <x v="99"/>
    <x v="865"/>
    <x v="518"/>
    <x v="767"/>
    <x v="712"/>
    <x v="15"/>
  </r>
  <r>
    <x v="133"/>
    <x v="2"/>
    <x v="2"/>
    <x v="24"/>
    <x v="1"/>
    <x v="6"/>
    <x v="1123"/>
    <x v="1117"/>
    <x v="1265"/>
    <x v="518"/>
    <x v="20"/>
    <x v="277"/>
    <x v="748"/>
    <x v="112"/>
    <x v="1040"/>
    <x v="425"/>
    <x v="766"/>
    <x v="794"/>
    <x v="15"/>
  </r>
  <r>
    <x v="35"/>
    <x v="2"/>
    <x v="2"/>
    <x v="24"/>
    <x v="1"/>
    <x v="2"/>
    <x v="859"/>
    <x v="1064"/>
    <x v="1220"/>
    <x v="131"/>
    <x v="30"/>
    <x v="333"/>
    <x v="723"/>
    <x v="76"/>
    <x v="875"/>
    <x v="694"/>
    <x v="396"/>
    <x v="217"/>
    <x v="20"/>
  </r>
  <r>
    <x v="35"/>
    <x v="2"/>
    <x v="2"/>
    <x v="24"/>
    <x v="1"/>
    <x v="3"/>
    <x v="1108"/>
    <x v="1225"/>
    <x v="472"/>
    <x v="204"/>
    <x v="37"/>
    <x v="430"/>
    <x v="1035"/>
    <x v="71"/>
    <x v="1155"/>
    <x v="629"/>
    <x v="315"/>
    <x v="404"/>
    <x v="16"/>
  </r>
  <r>
    <x v="35"/>
    <x v="2"/>
    <x v="2"/>
    <x v="24"/>
    <x v="1"/>
    <x v="4"/>
    <x v="511"/>
    <x v="891"/>
    <x v="876"/>
    <x v="1220"/>
    <x v="20"/>
    <x v="225"/>
    <x v="473"/>
    <x v="68"/>
    <x v="719"/>
    <x v="77"/>
    <x v="369"/>
    <x v="183"/>
    <x v="22"/>
  </r>
  <r>
    <x v="35"/>
    <x v="2"/>
    <x v="2"/>
    <x v="24"/>
    <x v="1"/>
    <x v="5"/>
    <x v="693"/>
    <x v="858"/>
    <x v="830"/>
    <x v="243"/>
    <x v="17"/>
    <x v="202"/>
    <x v="611"/>
    <x v="73"/>
    <x v="929"/>
    <x v="596"/>
    <x v="410"/>
    <x v="442"/>
    <x v="15"/>
  </r>
  <r>
    <x v="35"/>
    <x v="2"/>
    <x v="2"/>
    <x v="24"/>
    <x v="1"/>
    <x v="6"/>
    <x v="618"/>
    <x v="723"/>
    <x v="386"/>
    <x v="412"/>
    <x v="26"/>
    <x v="145"/>
    <x v="512"/>
    <x v="76"/>
    <x v="665"/>
    <x v="494"/>
    <x v="337"/>
    <x v="526"/>
    <x v="40"/>
  </r>
  <r>
    <x v="83"/>
    <x v="2"/>
    <x v="2"/>
    <x v="24"/>
    <x v="1"/>
    <x v="4"/>
    <x v="556"/>
    <x v="895"/>
    <x v="873"/>
    <x v="60"/>
    <x v="37"/>
    <x v="206"/>
    <x v="922"/>
    <x v="53"/>
    <x v="1044"/>
    <x v="760"/>
    <x v="461"/>
    <x v="204"/>
    <x v="35"/>
  </r>
  <r>
    <x v="34"/>
    <x v="2"/>
    <x v="2"/>
    <x v="24"/>
    <x v="1"/>
    <x v="3"/>
    <x v="485"/>
    <x v="1176"/>
    <x v="469"/>
    <x v="353"/>
    <x v="57"/>
    <x v="61"/>
    <x v="591"/>
    <x v="61"/>
    <x v="515"/>
    <x v="440"/>
    <x v="608"/>
    <x v="664"/>
    <x v="33"/>
  </r>
  <r>
    <x v="34"/>
    <x v="2"/>
    <x v="2"/>
    <x v="24"/>
    <x v="1"/>
    <x v="4"/>
    <x v="973"/>
    <x v="1300"/>
    <x v="720"/>
    <x v="1102"/>
    <x v="34"/>
    <x v="145"/>
    <x v="969"/>
    <x v="66"/>
    <x v="1106"/>
    <x v="146"/>
    <x v="351"/>
    <x v="944"/>
    <x v="25"/>
  </r>
  <r>
    <x v="34"/>
    <x v="2"/>
    <x v="2"/>
    <x v="24"/>
    <x v="1"/>
    <x v="5"/>
    <x v="1103"/>
    <x v="1325"/>
    <x v="761"/>
    <x v="1226"/>
    <x v="42"/>
    <x v="179"/>
    <x v="1046"/>
    <x v="70"/>
    <x v="1129"/>
    <x v="68"/>
    <x v="310"/>
    <x v="265"/>
    <x v="25"/>
  </r>
  <r>
    <x v="34"/>
    <x v="2"/>
    <x v="2"/>
    <x v="24"/>
    <x v="1"/>
    <x v="6"/>
    <x v="958"/>
    <x v="1304"/>
    <x v="723"/>
    <x v="1098"/>
    <x v="50"/>
    <x v="181"/>
    <x v="960"/>
    <x v="66"/>
    <x v="992"/>
    <x v="155"/>
    <x v="222"/>
    <x v="823"/>
    <x v="33"/>
  </r>
  <r>
    <x v="34"/>
    <x v="2"/>
    <x v="2"/>
    <x v="24"/>
    <x v="1"/>
    <x v="7"/>
    <x v="829"/>
    <x v="1258"/>
    <x v="560"/>
    <x v="1001"/>
    <x v="50"/>
    <x v="129"/>
    <x v="858"/>
    <x v="65"/>
    <x v="874"/>
    <x v="200"/>
    <x v="268"/>
    <x v="809"/>
    <x v="33"/>
  </r>
  <r>
    <x v="56"/>
    <x v="2"/>
    <x v="2"/>
    <x v="24"/>
    <x v="1"/>
    <x v="3"/>
    <x v="1032"/>
    <x v="966"/>
    <x v="859"/>
    <x v="747"/>
    <x v="44"/>
    <x v="229"/>
    <x v="932"/>
    <x v="73"/>
    <x v="1006"/>
    <x v="322"/>
    <x v="538"/>
    <x v="792"/>
    <x v="35"/>
  </r>
  <r>
    <x v="56"/>
    <x v="2"/>
    <x v="2"/>
    <x v="24"/>
    <x v="1"/>
    <x v="4"/>
    <x v="900"/>
    <x v="927"/>
    <x v="854"/>
    <x v="534"/>
    <x v="20"/>
    <x v="181"/>
    <x v="808"/>
    <x v="73"/>
    <x v="1085"/>
    <x v="415"/>
    <x v="671"/>
    <x v="747"/>
    <x v="36"/>
  </r>
  <r>
    <x v="53"/>
    <x v="2"/>
    <x v="2"/>
    <x v="24"/>
    <x v="1"/>
    <x v="3"/>
    <x v="1287"/>
    <x v="1284"/>
    <x v="525"/>
    <x v="623"/>
    <x v="33"/>
    <x v="183"/>
    <x v="1158"/>
    <x v="86"/>
    <x v="1285"/>
    <x v="370"/>
    <x v="186"/>
    <x v="588"/>
    <x v="14"/>
  </r>
  <r>
    <x v="53"/>
    <x v="2"/>
    <x v="2"/>
    <x v="24"/>
    <x v="1"/>
    <x v="4"/>
    <x v="1296"/>
    <x v="1324"/>
    <x v="602"/>
    <x v="537"/>
    <x v="31"/>
    <x v="222"/>
    <x v="1195"/>
    <x v="78"/>
    <x v="1328"/>
    <x v="414"/>
    <x v="1188"/>
    <x v="501"/>
    <x v="14"/>
  </r>
  <r>
    <x v="53"/>
    <x v="2"/>
    <x v="2"/>
    <x v="24"/>
    <x v="1"/>
    <x v="5"/>
    <x v="1225"/>
    <x v="1280"/>
    <x v="558"/>
    <x v="333"/>
    <x v="29"/>
    <x v="175"/>
    <x v="1127"/>
    <x v="77"/>
    <x v="1273"/>
    <x v="535"/>
    <x v="187"/>
    <x v="473"/>
    <x v="14"/>
  </r>
  <r>
    <x v="53"/>
    <x v="2"/>
    <x v="2"/>
    <x v="24"/>
    <x v="1"/>
    <x v="6"/>
    <x v="1229"/>
    <x v="1337"/>
    <x v="768"/>
    <x v="169"/>
    <x v="31"/>
    <x v="196"/>
    <x v="1121"/>
    <x v="78"/>
    <x v="1258"/>
    <x v="656"/>
    <x v="309"/>
    <x v="391"/>
    <x v="25"/>
  </r>
  <r>
    <x v="20"/>
    <x v="2"/>
    <x v="2"/>
    <x v="24"/>
    <x v="1"/>
    <x v="3"/>
    <x v="1017"/>
    <x v="1067"/>
    <x v="1200"/>
    <x v="386"/>
    <x v="39"/>
    <x v="257"/>
    <x v="967"/>
    <x v="70"/>
    <x v="1065"/>
    <x v="511"/>
    <x v="742"/>
    <x v="701"/>
    <x v="35"/>
  </r>
  <r>
    <x v="20"/>
    <x v="2"/>
    <x v="2"/>
    <x v="24"/>
    <x v="1"/>
    <x v="4"/>
    <x v="1190"/>
    <x v="1216"/>
    <x v="451"/>
    <x v="410"/>
    <x v="36"/>
    <x v="365"/>
    <x v="1086"/>
    <x v="75"/>
    <x v="1209"/>
    <x v="495"/>
    <x v="684"/>
    <x v="676"/>
    <x v="37"/>
  </r>
  <r>
    <x v="20"/>
    <x v="2"/>
    <x v="2"/>
    <x v="24"/>
    <x v="1"/>
    <x v="5"/>
    <x v="1160"/>
    <x v="1211"/>
    <x v="453"/>
    <x v="325"/>
    <x v="47"/>
    <x v="359"/>
    <x v="1043"/>
    <x v="76"/>
    <x v="1097"/>
    <x v="539"/>
    <x v="712"/>
    <x v="646"/>
    <x v="37"/>
  </r>
  <r>
    <x v="20"/>
    <x v="2"/>
    <x v="2"/>
    <x v="24"/>
    <x v="1"/>
    <x v="6"/>
    <x v="1074"/>
    <x v="1174"/>
    <x v="419"/>
    <x v="221"/>
    <x v="57"/>
    <x v="340"/>
    <x v="984"/>
    <x v="73"/>
    <x v="979"/>
    <x v="615"/>
    <x v="730"/>
    <x v="578"/>
    <x v="38"/>
  </r>
  <r>
    <x v="130"/>
    <x v="2"/>
    <x v="2"/>
    <x v="24"/>
    <x v="1"/>
    <x v="3"/>
    <x v="1329"/>
    <x v="1381"/>
    <x v="920"/>
    <x v="377"/>
    <x v="56"/>
    <x v="493"/>
    <x v="1197"/>
    <x v="85"/>
    <x v="1256"/>
    <x v="517"/>
    <x v="715"/>
    <x v="670"/>
    <x v="39"/>
  </r>
  <r>
    <x v="130"/>
    <x v="2"/>
    <x v="2"/>
    <x v="24"/>
    <x v="1"/>
    <x v="4"/>
    <x v="1069"/>
    <x v="1229"/>
    <x v="494"/>
    <x v="127"/>
    <x v="44"/>
    <x v="373"/>
    <x v="950"/>
    <x v="75"/>
    <x v="1019"/>
    <x v="697"/>
    <x v="714"/>
    <x v="463"/>
    <x v="40"/>
  </r>
  <r>
    <x v="130"/>
    <x v="2"/>
    <x v="2"/>
    <x v="24"/>
    <x v="1"/>
    <x v="5"/>
    <x v="1089"/>
    <x v="1251"/>
    <x v="540"/>
    <x v="113"/>
    <x v="42"/>
    <x v="388"/>
    <x v="999"/>
    <x v="72"/>
    <x v="1082"/>
    <x v="709"/>
    <x v="678"/>
    <x v="447"/>
    <x v="40"/>
  </r>
  <r>
    <x v="130"/>
    <x v="2"/>
    <x v="2"/>
    <x v="24"/>
    <x v="1"/>
    <x v="6"/>
    <x v="887"/>
    <x v="1132"/>
    <x v="1387"/>
    <x v="74"/>
    <x v="47"/>
    <x v="309"/>
    <x v="801"/>
    <x v="72"/>
    <x v="824"/>
    <x v="741"/>
    <x v="712"/>
    <x v="430"/>
    <x v="15"/>
  </r>
  <r>
    <x v="90"/>
    <x v="2"/>
    <x v="2"/>
    <x v="24"/>
    <x v="1"/>
    <x v="3"/>
    <x v="647"/>
    <x v="635"/>
    <x v="288"/>
    <x v="671"/>
    <x v="28"/>
    <x v="48"/>
    <x v="462"/>
    <x v="83"/>
    <x v="601"/>
    <x v="355"/>
    <x v="904"/>
    <x v="245"/>
    <x v="33"/>
  </r>
  <r>
    <x v="90"/>
    <x v="2"/>
    <x v="2"/>
    <x v="24"/>
    <x v="1"/>
    <x v="4"/>
    <x v="1115"/>
    <x v="1187"/>
    <x v="441"/>
    <x v="259"/>
    <x v="26"/>
    <x v="335"/>
    <x v="995"/>
    <x v="76"/>
    <x v="1194"/>
    <x v="585"/>
    <x v="783"/>
    <x v="644"/>
    <x v="37"/>
  </r>
  <r>
    <x v="12"/>
    <x v="2"/>
    <x v="2"/>
    <x v="24"/>
    <x v="1"/>
    <x v="3"/>
    <x v="1283"/>
    <x v="1166"/>
    <x v="1197"/>
    <x v="991"/>
    <x v="98"/>
    <x v="452"/>
    <x v="1056"/>
    <x v="106"/>
    <x v="859"/>
    <x v="209"/>
    <x v="165"/>
    <x v="689"/>
    <x v="17"/>
  </r>
  <r>
    <x v="12"/>
    <x v="2"/>
    <x v="2"/>
    <x v="24"/>
    <x v="1"/>
    <x v="4"/>
    <x v="1311"/>
    <x v="1257"/>
    <x v="412"/>
    <x v="914"/>
    <x v="67"/>
    <x v="515"/>
    <x v="1130"/>
    <x v="102"/>
    <x v="1101"/>
    <x v="251"/>
    <x v="1141"/>
    <x v="557"/>
    <x v="20"/>
  </r>
  <r>
    <x v="12"/>
    <x v="2"/>
    <x v="2"/>
    <x v="24"/>
    <x v="1"/>
    <x v="5"/>
    <x v="1199"/>
    <x v="1171"/>
    <x v="1358"/>
    <x v="558"/>
    <x v="75"/>
    <x v="470"/>
    <x v="962"/>
    <x v="92"/>
    <x v="851"/>
    <x v="404"/>
    <x v="1147"/>
    <x v="418"/>
    <x v="24"/>
  </r>
  <r>
    <x v="12"/>
    <x v="2"/>
    <x v="2"/>
    <x v="24"/>
    <x v="1"/>
    <x v="6"/>
    <x v="1393"/>
    <x v="1431"/>
    <x v="413"/>
    <x v="212"/>
    <x v="102"/>
    <x v="552"/>
    <x v="1269"/>
    <x v="89"/>
    <x v="1390"/>
    <x v="623"/>
    <x v="1160"/>
    <x v="190"/>
    <x v="32"/>
  </r>
  <r>
    <x v="122"/>
    <x v="2"/>
    <x v="2"/>
    <x v="24"/>
    <x v="1"/>
    <x v="3"/>
    <x v="440"/>
    <x v="249"/>
    <x v="1373"/>
    <x v="1199"/>
    <x v="43"/>
    <x v="15"/>
    <x v="304"/>
    <x v="76"/>
    <x v="316"/>
    <x v="106"/>
    <x v="644"/>
    <x v="365"/>
    <x v="25"/>
  </r>
  <r>
    <x v="122"/>
    <x v="4"/>
    <x v="2"/>
    <x v="24"/>
    <x v="1"/>
    <x v="3"/>
    <x v="371"/>
    <x v="169"/>
    <x v="749"/>
    <x v="1252"/>
    <x v="19"/>
    <x v="4"/>
    <x v="193"/>
    <x v="87"/>
    <x v="332"/>
    <x v="46"/>
    <x v="1033"/>
    <x v="686"/>
    <x v="14"/>
  </r>
  <r>
    <x v="122"/>
    <x v="2"/>
    <x v="2"/>
    <x v="24"/>
    <x v="1"/>
    <x v="4"/>
    <x v="373"/>
    <x v="383"/>
    <x v="1064"/>
    <x v="616"/>
    <x v="4"/>
    <x v="28"/>
    <x v="456"/>
    <x v="60"/>
    <x v="1060"/>
    <x v="375"/>
    <x v="681"/>
    <x v="799"/>
    <x v="25"/>
  </r>
  <r>
    <x v="122"/>
    <x v="4"/>
    <x v="2"/>
    <x v="24"/>
    <x v="1"/>
    <x v="4"/>
    <x v="285"/>
    <x v="142"/>
    <x v="1028"/>
    <x v="1205"/>
    <x v="11"/>
    <x v="3"/>
    <x v="147"/>
    <x v="84"/>
    <x v="352"/>
    <x v="105"/>
    <x v="1048"/>
    <x v="602"/>
    <x v="14"/>
  </r>
  <r>
    <x v="122"/>
    <x v="2"/>
    <x v="2"/>
    <x v="24"/>
    <x v="1"/>
    <x v="5"/>
    <x v="296"/>
    <x v="569"/>
    <x v="306"/>
    <x v="1232"/>
    <x v="19"/>
    <x v="40"/>
    <x v="325"/>
    <x v="61"/>
    <x v="537"/>
    <x v="57"/>
    <x v="896"/>
    <x v="524"/>
    <x v="35"/>
  </r>
  <r>
    <x v="122"/>
    <x v="4"/>
    <x v="2"/>
    <x v="24"/>
    <x v="1"/>
    <x v="5"/>
    <x v="29"/>
    <x v="0"/>
    <x v="51"/>
    <x v="47"/>
    <x v="3"/>
    <x v="0"/>
    <x v="16"/>
    <x v="70"/>
    <x v="76"/>
    <x v="11"/>
    <x v="10"/>
    <x v="10"/>
    <x v="13"/>
  </r>
  <r>
    <x v="122"/>
    <x v="2"/>
    <x v="0"/>
    <x v="5"/>
    <x v="1"/>
    <x v="6"/>
    <x v="20"/>
    <x v="0"/>
    <x v="38"/>
    <x v="47"/>
    <x v="5"/>
    <x v="0"/>
    <x v="7"/>
    <x v="79"/>
    <x v="1389"/>
    <x v="11"/>
    <x v="10"/>
    <x v="10"/>
    <x v="13"/>
  </r>
  <r>
    <x v="122"/>
    <x v="2"/>
    <x v="0"/>
    <x v="12"/>
    <x v="1"/>
    <x v="6"/>
    <x v="13"/>
    <x v="0"/>
    <x v="11"/>
    <x v="47"/>
    <x v="5"/>
    <x v="0"/>
    <x v="5"/>
    <x v="68"/>
    <x v="17"/>
    <x v="11"/>
    <x v="10"/>
    <x v="10"/>
    <x v="13"/>
  </r>
  <r>
    <x v="122"/>
    <x v="2"/>
    <x v="0"/>
    <x v="17"/>
    <x v="1"/>
    <x v="6"/>
    <x v="148"/>
    <x v="140"/>
    <x v="437"/>
    <x v="739"/>
    <x v="73"/>
    <x v="9"/>
    <x v="145"/>
    <x v="63"/>
    <x v="94"/>
    <x v="325"/>
    <x v="463"/>
    <x v="743"/>
    <x v="33"/>
  </r>
  <r>
    <x v="122"/>
    <x v="2"/>
    <x v="0"/>
    <x v="16"/>
    <x v="1"/>
    <x v="6"/>
    <x v="83"/>
    <x v="0"/>
    <x v="34"/>
    <x v="47"/>
    <x v="4"/>
    <x v="0"/>
    <x v="21"/>
    <x v="110"/>
    <x v="101"/>
    <x v="11"/>
    <x v="10"/>
    <x v="10"/>
    <x v="13"/>
  </r>
  <r>
    <x v="122"/>
    <x v="2"/>
    <x v="1"/>
    <x v="7"/>
    <x v="1"/>
    <x v="6"/>
    <x v="1411"/>
    <x v="1442"/>
    <x v="1331"/>
    <x v="1183"/>
    <x v="15"/>
    <x v="5"/>
    <x v="1263"/>
    <x v="53"/>
    <x v="1393"/>
    <x v="82"/>
    <x v="455"/>
    <x v="186"/>
    <x v="35"/>
  </r>
  <r>
    <x v="122"/>
    <x v="2"/>
    <x v="1"/>
    <x v="8"/>
    <x v="1"/>
    <x v="6"/>
    <x v="124"/>
    <x v="224"/>
    <x v="758"/>
    <x v="218"/>
    <x v="38"/>
    <x v="5"/>
    <x v="79"/>
    <x v="74"/>
    <x v="83"/>
    <x v="617"/>
    <x v="1052"/>
    <x v="911"/>
    <x v="33"/>
  </r>
  <r>
    <x v="122"/>
    <x v="2"/>
    <x v="1"/>
    <x v="13"/>
    <x v="1"/>
    <x v="6"/>
    <x v="1414"/>
    <x v="1432"/>
    <x v="534"/>
    <x v="1005"/>
    <x v="6"/>
    <x v="4"/>
    <x v="1271"/>
    <x v="57"/>
    <x v="1399"/>
    <x v="189"/>
    <x v="930"/>
    <x v="402"/>
    <x v="36"/>
  </r>
  <r>
    <x v="122"/>
    <x v="2"/>
    <x v="1"/>
    <x v="14"/>
    <x v="1"/>
    <x v="6"/>
    <x v="1406"/>
    <x v="29"/>
    <x v="902"/>
    <x v="1277"/>
    <x v="13"/>
    <x v="2"/>
    <x v="62"/>
    <x v="73"/>
    <x v="1397"/>
    <x v="40"/>
    <x v="455"/>
    <x v="356"/>
    <x v="25"/>
  </r>
  <r>
    <x v="122"/>
    <x v="4"/>
    <x v="1"/>
    <x v="13"/>
    <x v="1"/>
    <x v="6"/>
    <x v="64"/>
    <x v="53"/>
    <x v="1041"/>
    <x v="638"/>
    <x v="4"/>
    <x v="1"/>
    <x v="42"/>
    <x v="68"/>
    <x v="185"/>
    <x v="363"/>
    <x v="1084"/>
    <x v="377"/>
    <x v="14"/>
  </r>
  <r>
    <x v="22"/>
    <x v="2"/>
    <x v="2"/>
    <x v="24"/>
    <x v="1"/>
    <x v="3"/>
    <x v="725"/>
    <x v="437"/>
    <x v="573"/>
    <x v="1242"/>
    <x v="55"/>
    <x v="53"/>
    <x v="355"/>
    <x v="111"/>
    <x v="309"/>
    <x v="81"/>
    <x v="380"/>
    <x v="301"/>
    <x v="36"/>
  </r>
  <r>
    <x v="22"/>
    <x v="2"/>
    <x v="2"/>
    <x v="24"/>
    <x v="1"/>
    <x v="4"/>
    <x v="363"/>
    <x v="380"/>
    <x v="1074"/>
    <x v="575"/>
    <x v="29"/>
    <x v="41"/>
    <x v="269"/>
    <x v="70"/>
    <x v="367"/>
    <x v="399"/>
    <x v="383"/>
    <x v="617"/>
    <x v="37"/>
  </r>
  <r>
    <x v="22"/>
    <x v="2"/>
    <x v="2"/>
    <x v="24"/>
    <x v="1"/>
    <x v="5"/>
    <x v="663"/>
    <x v="588"/>
    <x v="1431"/>
    <x v="810"/>
    <x v="24"/>
    <x v="95"/>
    <x v="468"/>
    <x v="84"/>
    <x v="652"/>
    <x v="292"/>
    <x v="393"/>
    <x v="742"/>
    <x v="37"/>
  </r>
  <r>
    <x v="22"/>
    <x v="2"/>
    <x v="2"/>
    <x v="24"/>
    <x v="1"/>
    <x v="6"/>
    <x v="625"/>
    <x v="592"/>
    <x v="239"/>
    <x v="728"/>
    <x v="36"/>
    <x v="95"/>
    <x v="399"/>
    <x v="89"/>
    <x v="448"/>
    <x v="330"/>
    <x v="398"/>
    <x v="703"/>
    <x v="39"/>
  </r>
  <r>
    <x v="160"/>
    <x v="2"/>
    <x v="2"/>
    <x v="11"/>
    <x v="1"/>
    <x v="3"/>
    <x v="825"/>
    <x v="785"/>
    <x v="406"/>
    <x v="697"/>
    <x v="23"/>
    <x v="165"/>
    <x v="598"/>
    <x v="87"/>
    <x v="805"/>
    <x v="344"/>
    <x v="415"/>
    <x v="691"/>
    <x v="39"/>
  </r>
  <r>
    <x v="160"/>
    <x v="2"/>
    <x v="2"/>
    <x v="18"/>
    <x v="1"/>
    <x v="3"/>
    <x v="675"/>
    <x v="598"/>
    <x v="1437"/>
    <x v="829"/>
    <x v="15"/>
    <x v="71"/>
    <x v="622"/>
    <x v="71"/>
    <x v="969"/>
    <x v="285"/>
    <x v="634"/>
    <x v="888"/>
    <x v="33"/>
  </r>
  <r>
    <x v="160"/>
    <x v="2"/>
    <x v="2"/>
    <x v="21"/>
    <x v="1"/>
    <x v="3"/>
    <x v="547"/>
    <x v="496"/>
    <x v="1259"/>
    <x v="809"/>
    <x v="30"/>
    <x v="53"/>
    <x v="346"/>
    <x v="87"/>
    <x v="433"/>
    <x v="293"/>
    <x v="580"/>
    <x v="854"/>
    <x v="36"/>
  </r>
  <r>
    <x v="160"/>
    <x v="2"/>
    <x v="2"/>
    <x v="11"/>
    <x v="1"/>
    <x v="4"/>
    <x v="1010"/>
    <x v="1130"/>
    <x v="1345"/>
    <x v="223"/>
    <x v="21"/>
    <x v="356"/>
    <x v="906"/>
    <x v="74"/>
    <x v="1161"/>
    <x v="613"/>
    <x v="449"/>
    <x v="443"/>
    <x v="15"/>
  </r>
  <r>
    <x v="160"/>
    <x v="2"/>
    <x v="2"/>
    <x v="18"/>
    <x v="1"/>
    <x v="4"/>
    <x v="254"/>
    <x v="368"/>
    <x v="1093"/>
    <x v="249"/>
    <x v="17"/>
    <x v="27"/>
    <x v="197"/>
    <x v="69"/>
    <x v="361"/>
    <x v="591"/>
    <x v="650"/>
    <x v="572"/>
    <x v="37"/>
  </r>
  <r>
    <x v="160"/>
    <x v="2"/>
    <x v="2"/>
    <x v="21"/>
    <x v="1"/>
    <x v="4"/>
    <x v="375"/>
    <x v="436"/>
    <x v="1235"/>
    <x v="449"/>
    <x v="29"/>
    <x v="45"/>
    <x v="260"/>
    <x v="74"/>
    <x v="358"/>
    <x v="464"/>
    <x v="487"/>
    <x v="615"/>
    <x v="37"/>
  </r>
  <r>
    <x v="160"/>
    <x v="2"/>
    <x v="2"/>
    <x v="11"/>
    <x v="1"/>
    <x v="5"/>
    <x v="1006"/>
    <x v="1099"/>
    <x v="1274"/>
    <x v="286"/>
    <x v="20"/>
    <x v="336"/>
    <x v="870"/>
    <x v="77"/>
    <x v="1142"/>
    <x v="565"/>
    <x v="474"/>
    <x v="527"/>
    <x v="15"/>
  </r>
  <r>
    <x v="160"/>
    <x v="2"/>
    <x v="2"/>
    <x v="18"/>
    <x v="1"/>
    <x v="5"/>
    <x v="107"/>
    <x v="153"/>
    <x v="527"/>
    <x v="367"/>
    <x v="45"/>
    <x v="9"/>
    <x v="82"/>
    <x v="68"/>
    <x v="77"/>
    <x v="524"/>
    <x v="551"/>
    <x v="584"/>
    <x v="36"/>
  </r>
  <r>
    <x v="160"/>
    <x v="2"/>
    <x v="2"/>
    <x v="21"/>
    <x v="1"/>
    <x v="5"/>
    <x v="374"/>
    <x v="331"/>
    <x v="934"/>
    <x v="807"/>
    <x v="34"/>
    <x v="40"/>
    <x v="225"/>
    <x v="81"/>
    <x v="263"/>
    <x v="293"/>
    <x v="263"/>
    <x v="650"/>
    <x v="38"/>
  </r>
  <r>
    <x v="160"/>
    <x v="2"/>
    <x v="2"/>
    <x v="11"/>
    <x v="1"/>
    <x v="6"/>
    <x v="842"/>
    <x v="991"/>
    <x v="1021"/>
    <x v="232"/>
    <x v="18"/>
    <x v="256"/>
    <x v="766"/>
    <x v="72"/>
    <x v="1064"/>
    <x v="606"/>
    <x v="498"/>
    <x v="465"/>
    <x v="39"/>
  </r>
  <r>
    <x v="160"/>
    <x v="2"/>
    <x v="2"/>
    <x v="18"/>
    <x v="1"/>
    <x v="6"/>
    <x v="326"/>
    <x v="167"/>
    <x v="1161"/>
    <x v="1194"/>
    <x v="23"/>
    <x v="14"/>
    <x v="198"/>
    <x v="78"/>
    <x v="305"/>
    <x v="108"/>
    <x v="323"/>
    <x v="236"/>
    <x v="33"/>
  </r>
  <r>
    <x v="160"/>
    <x v="2"/>
    <x v="2"/>
    <x v="21"/>
    <x v="1"/>
    <x v="6"/>
    <x v="218"/>
    <x v="332"/>
    <x v="1048"/>
    <x v="246"/>
    <x v="40"/>
    <x v="27"/>
    <x v="146"/>
    <x v="74"/>
    <x v="157"/>
    <x v="592"/>
    <x v="530"/>
    <x v="531"/>
    <x v="39"/>
  </r>
  <r>
    <x v="7"/>
    <x v="2"/>
    <x v="2"/>
    <x v="24"/>
    <x v="1"/>
    <x v="3"/>
    <x v="549"/>
    <x v="761"/>
    <x v="661"/>
    <x v="202"/>
    <x v="22"/>
    <x v="102"/>
    <x v="533"/>
    <x v="69"/>
    <x v="753"/>
    <x v="631"/>
    <x v="762"/>
    <x v="578"/>
    <x v="37"/>
  </r>
  <r>
    <x v="7"/>
    <x v="2"/>
    <x v="2"/>
    <x v="24"/>
    <x v="1"/>
    <x v="4"/>
    <x v="668"/>
    <x v="728"/>
    <x v="383"/>
    <x v="508"/>
    <x v="20"/>
    <x v="98"/>
    <x v="534"/>
    <x v="78"/>
    <x v="789"/>
    <x v="429"/>
    <x v="691"/>
    <x v="741"/>
    <x v="36"/>
  </r>
  <r>
    <x v="7"/>
    <x v="2"/>
    <x v="2"/>
    <x v="24"/>
    <x v="1"/>
    <x v="5"/>
    <x v="946"/>
    <x v="896"/>
    <x v="701"/>
    <x v="733"/>
    <x v="33"/>
    <x v="166"/>
    <x v="645"/>
    <x v="98"/>
    <x v="759"/>
    <x v="327"/>
    <x v="679"/>
    <x v="860"/>
    <x v="38"/>
  </r>
  <r>
    <x v="7"/>
    <x v="2"/>
    <x v="2"/>
    <x v="24"/>
    <x v="1"/>
    <x v="6"/>
    <x v="769"/>
    <x v="760"/>
    <x v="397"/>
    <x v="629"/>
    <x v="25"/>
    <x v="110"/>
    <x v="480"/>
    <x v="95"/>
    <x v="651"/>
    <x v="368"/>
    <x v="702"/>
    <x v="816"/>
    <x v="38"/>
  </r>
  <r>
    <x v="58"/>
    <x v="8"/>
    <x v="2"/>
    <x v="24"/>
    <x v="1"/>
    <x v="3"/>
    <x v="437"/>
    <x v="103"/>
    <x v="70"/>
    <x v="426"/>
    <x v="49"/>
    <x v="7"/>
    <x v="159"/>
    <x v="116"/>
    <x v="136"/>
    <x v="500"/>
    <x v="79"/>
    <x v="94"/>
    <x v="25"/>
  </r>
  <r>
    <x v="58"/>
    <x v="2"/>
    <x v="2"/>
    <x v="24"/>
    <x v="1"/>
    <x v="3"/>
    <x v="644"/>
    <x v="752"/>
    <x v="636"/>
    <x v="365"/>
    <x v="58"/>
    <x v="108"/>
    <x v="502"/>
    <x v="78"/>
    <x v="417"/>
    <x v="525"/>
    <x v="703"/>
    <x v="658"/>
    <x v="38"/>
  </r>
  <r>
    <x v="58"/>
    <x v="4"/>
    <x v="2"/>
    <x v="24"/>
    <x v="1"/>
    <x v="3"/>
    <x v="270"/>
    <x v="45"/>
    <x v="53"/>
    <x v="454"/>
    <x v="93"/>
    <x v="2"/>
    <x v="55"/>
    <x v="148"/>
    <x v="25"/>
    <x v="477"/>
    <x v="748"/>
    <x v="765"/>
    <x v="25"/>
  </r>
  <r>
    <x v="58"/>
    <x v="8"/>
    <x v="2"/>
    <x v="24"/>
    <x v="1"/>
    <x v="4"/>
    <x v="192"/>
    <x v="245"/>
    <x v="167"/>
    <x v="475"/>
    <x v="41"/>
    <x v="21"/>
    <x v="91"/>
    <x v="87"/>
    <x v="92"/>
    <x v="453"/>
    <x v="72"/>
    <x v="89"/>
    <x v="16"/>
  </r>
  <r>
    <x v="58"/>
    <x v="2"/>
    <x v="2"/>
    <x v="24"/>
    <x v="1"/>
    <x v="4"/>
    <x v="988"/>
    <x v="1094"/>
    <x v="1275"/>
    <x v="248"/>
    <x v="46"/>
    <x v="281"/>
    <x v="945"/>
    <x v="69"/>
    <x v="1001"/>
    <x v="592"/>
    <x v="694"/>
    <x v="582"/>
    <x v="37"/>
  </r>
  <r>
    <x v="58"/>
    <x v="4"/>
    <x v="2"/>
    <x v="24"/>
    <x v="1"/>
    <x v="4"/>
    <x v="231"/>
    <x v="340"/>
    <x v="1057"/>
    <x v="255"/>
    <x v="69"/>
    <x v="30"/>
    <x v="97"/>
    <x v="46"/>
    <x v="61"/>
    <x v="587"/>
    <x v="473"/>
    <x v="515"/>
    <x v="20"/>
  </r>
  <r>
    <x v="58"/>
    <x v="8"/>
    <x v="2"/>
    <x v="24"/>
    <x v="1"/>
    <x v="5"/>
    <x v="475"/>
    <x v="373"/>
    <x v="181"/>
    <x v="965"/>
    <x v="31"/>
    <x v="51"/>
    <x v="398"/>
    <x v="36"/>
    <x v="488"/>
    <x v="221"/>
    <x v="57"/>
    <x v="120"/>
    <x v="35"/>
  </r>
  <r>
    <x v="58"/>
    <x v="2"/>
    <x v="2"/>
    <x v="24"/>
    <x v="1"/>
    <x v="5"/>
    <x v="1018"/>
    <x v="1100"/>
    <x v="1272"/>
    <x v="298"/>
    <x v="34"/>
    <x v="285"/>
    <x v="978"/>
    <x v="69"/>
    <x v="1105"/>
    <x v="556"/>
    <x v="697"/>
    <x v="627"/>
    <x v="36"/>
  </r>
  <r>
    <x v="58"/>
    <x v="4"/>
    <x v="2"/>
    <x v="24"/>
    <x v="1"/>
    <x v="5"/>
    <x v="154"/>
    <x v="73"/>
    <x v="804"/>
    <x v="1146"/>
    <x v="67"/>
    <x v="6"/>
    <x v="112"/>
    <x v="68"/>
    <x v="79"/>
    <x v="138"/>
    <x v="288"/>
    <x v="925"/>
    <x v="25"/>
  </r>
  <r>
    <x v="58"/>
    <x v="6"/>
    <x v="2"/>
    <x v="24"/>
    <x v="1"/>
    <x v="5"/>
    <x v="214"/>
    <x v="254"/>
    <x v="795"/>
    <x v="487"/>
    <x v="36"/>
    <x v="14"/>
    <x v="211"/>
    <x v="64"/>
    <x v="240"/>
    <x v="446"/>
    <x v="752"/>
    <x v="761"/>
    <x v="33"/>
  </r>
  <r>
    <x v="58"/>
    <x v="3"/>
    <x v="2"/>
    <x v="24"/>
    <x v="1"/>
    <x v="5"/>
    <x v="91"/>
    <x v="70"/>
    <x v="1087"/>
    <x v="821"/>
    <x v="33"/>
    <x v="4"/>
    <x v="68"/>
    <x v="68"/>
    <x v="81"/>
    <x v="288"/>
    <x v="545"/>
    <x v="844"/>
    <x v="33"/>
  </r>
  <r>
    <x v="58"/>
    <x v="8"/>
    <x v="2"/>
    <x v="24"/>
    <x v="1"/>
    <x v="6"/>
    <x v="389"/>
    <x v="338"/>
    <x v="182"/>
    <x v="830"/>
    <x v="49"/>
    <x v="37"/>
    <x v="338"/>
    <x v="35"/>
    <x v="318"/>
    <x v="284"/>
    <x v="68"/>
    <x v="118"/>
    <x v="35"/>
  </r>
  <r>
    <x v="58"/>
    <x v="2"/>
    <x v="2"/>
    <x v="24"/>
    <x v="1"/>
    <x v="6"/>
    <x v="1137"/>
    <x v="1252"/>
    <x v="522"/>
    <x v="193"/>
    <x v="47"/>
    <x v="383"/>
    <x v="1057"/>
    <x v="72"/>
    <x v="1110"/>
    <x v="638"/>
    <x v="724"/>
    <x v="558"/>
    <x v="38"/>
  </r>
  <r>
    <x v="58"/>
    <x v="4"/>
    <x v="2"/>
    <x v="24"/>
    <x v="1"/>
    <x v="6"/>
    <x v="198"/>
    <x v="306"/>
    <x v="974"/>
    <x v="242"/>
    <x v="54"/>
    <x v="25"/>
    <x v="189"/>
    <x v="65"/>
    <x v="158"/>
    <x v="597"/>
    <x v="514"/>
    <x v="523"/>
    <x v="37"/>
  </r>
  <r>
    <x v="58"/>
    <x v="6"/>
    <x v="2"/>
    <x v="24"/>
    <x v="1"/>
    <x v="6"/>
    <x v="325"/>
    <x v="311"/>
    <x v="939"/>
    <x v="678"/>
    <x v="50"/>
    <x v="21"/>
    <x v="315"/>
    <x v="64"/>
    <x v="292"/>
    <x v="351"/>
    <x v="681"/>
    <x v="828"/>
    <x v="25"/>
  </r>
  <r>
    <x v="58"/>
    <x v="3"/>
    <x v="2"/>
    <x v="24"/>
    <x v="1"/>
    <x v="6"/>
    <x v="249"/>
    <x v="184"/>
    <x v="483"/>
    <x v="940"/>
    <x v="42"/>
    <x v="11"/>
    <x v="226"/>
    <x v="65"/>
    <x v="227"/>
    <x v="238"/>
    <x v="560"/>
    <x v="923"/>
    <x v="25"/>
  </r>
  <r>
    <x v="125"/>
    <x v="2"/>
    <x v="2"/>
    <x v="24"/>
    <x v="1"/>
    <x v="4"/>
    <x v="120"/>
    <x v="120"/>
    <x v="1428"/>
    <x v="653"/>
    <x v="32"/>
    <x v="9"/>
    <x v="102"/>
    <x v="65"/>
    <x v="128"/>
    <x v="357"/>
    <x v="365"/>
    <x v="644"/>
    <x v="35"/>
  </r>
  <r>
    <x v="125"/>
    <x v="2"/>
    <x v="2"/>
    <x v="24"/>
    <x v="1"/>
    <x v="5"/>
    <x v="376"/>
    <x v="578"/>
    <x v="295"/>
    <x v="142"/>
    <x v="44"/>
    <x v="84"/>
    <x v="328"/>
    <x v="67"/>
    <x v="335"/>
    <x v="683"/>
    <x v="454"/>
    <x v="408"/>
    <x v="40"/>
  </r>
  <r>
    <x v="125"/>
    <x v="2"/>
    <x v="2"/>
    <x v="24"/>
    <x v="1"/>
    <x v="6"/>
    <x v="499"/>
    <x v="810"/>
    <x v="708"/>
    <x v="1273"/>
    <x v="34"/>
    <x v="149"/>
    <x v="425"/>
    <x v="70"/>
    <x v="503"/>
    <x v="16"/>
    <x v="551"/>
    <x v="216"/>
    <x v="17"/>
  </r>
  <r>
    <x v="128"/>
    <x v="8"/>
    <x v="2"/>
    <x v="24"/>
    <x v="1"/>
    <x v="3"/>
    <x v="0"/>
    <x v="438"/>
    <x v="216"/>
    <x v="48"/>
    <x v="107"/>
    <x v="555"/>
    <x v="1272"/>
    <x v="175"/>
    <x v="1400"/>
    <x v="763"/>
    <x v="1192"/>
    <x v="983"/>
    <x v="41"/>
  </r>
  <r>
    <x v="128"/>
    <x v="2"/>
    <x v="2"/>
    <x v="24"/>
    <x v="1"/>
    <x v="3"/>
    <x v="55"/>
    <x v="839"/>
    <x v="862"/>
    <x v="51"/>
    <x v="107"/>
    <x v="555"/>
    <x v="1272"/>
    <x v="175"/>
    <x v="1400"/>
    <x v="763"/>
    <x v="1192"/>
    <x v="983"/>
    <x v="41"/>
  </r>
  <r>
    <x v="128"/>
    <x v="4"/>
    <x v="2"/>
    <x v="24"/>
    <x v="1"/>
    <x v="3"/>
    <x v="123"/>
    <x v="1182"/>
    <x v="477"/>
    <x v="50"/>
    <x v="107"/>
    <x v="555"/>
    <x v="1272"/>
    <x v="175"/>
    <x v="1400"/>
    <x v="763"/>
    <x v="1192"/>
    <x v="983"/>
    <x v="41"/>
  </r>
  <r>
    <x v="128"/>
    <x v="6"/>
    <x v="2"/>
    <x v="24"/>
    <x v="1"/>
    <x v="3"/>
    <x v="0"/>
    <x v="325"/>
    <x v="1144"/>
    <x v="48"/>
    <x v="107"/>
    <x v="555"/>
    <x v="1272"/>
    <x v="175"/>
    <x v="1400"/>
    <x v="763"/>
    <x v="1192"/>
    <x v="983"/>
    <x v="41"/>
  </r>
  <r>
    <x v="128"/>
    <x v="3"/>
    <x v="2"/>
    <x v="24"/>
    <x v="1"/>
    <x v="3"/>
    <x v="0"/>
    <x v="428"/>
    <x v="1329"/>
    <x v="48"/>
    <x v="107"/>
    <x v="555"/>
    <x v="1272"/>
    <x v="175"/>
    <x v="1400"/>
    <x v="763"/>
    <x v="1192"/>
    <x v="983"/>
    <x v="41"/>
  </r>
  <r>
    <x v="128"/>
    <x v="8"/>
    <x v="2"/>
    <x v="24"/>
    <x v="1"/>
    <x v="4"/>
    <x v="368"/>
    <x v="466"/>
    <x v="208"/>
    <x v="316"/>
    <x v="107"/>
    <x v="555"/>
    <x v="1272"/>
    <x v="175"/>
    <x v="1400"/>
    <x v="763"/>
    <x v="1192"/>
    <x v="983"/>
    <x v="41"/>
  </r>
  <r>
    <x v="128"/>
    <x v="2"/>
    <x v="2"/>
    <x v="24"/>
    <x v="1"/>
    <x v="4"/>
    <x v="587"/>
    <x v="1148"/>
    <x v="416"/>
    <x v="873"/>
    <x v="107"/>
    <x v="555"/>
    <x v="1272"/>
    <x v="175"/>
    <x v="1400"/>
    <x v="763"/>
    <x v="1192"/>
    <x v="983"/>
    <x v="41"/>
  </r>
  <r>
    <x v="128"/>
    <x v="4"/>
    <x v="2"/>
    <x v="24"/>
    <x v="1"/>
    <x v="4"/>
    <x v="645"/>
    <x v="1003"/>
    <x v="1125"/>
    <x v="1230"/>
    <x v="107"/>
    <x v="555"/>
    <x v="1272"/>
    <x v="175"/>
    <x v="1400"/>
    <x v="763"/>
    <x v="1192"/>
    <x v="983"/>
    <x v="41"/>
  </r>
  <r>
    <x v="128"/>
    <x v="6"/>
    <x v="2"/>
    <x v="24"/>
    <x v="1"/>
    <x v="4"/>
    <x v="223"/>
    <x v="410"/>
    <x v="1242"/>
    <x v="118"/>
    <x v="107"/>
    <x v="555"/>
    <x v="1272"/>
    <x v="175"/>
    <x v="1400"/>
    <x v="763"/>
    <x v="1192"/>
    <x v="983"/>
    <x v="41"/>
  </r>
  <r>
    <x v="128"/>
    <x v="3"/>
    <x v="2"/>
    <x v="24"/>
    <x v="1"/>
    <x v="4"/>
    <x v="292"/>
    <x v="624"/>
    <x v="359"/>
    <x v="1166"/>
    <x v="107"/>
    <x v="555"/>
    <x v="1272"/>
    <x v="175"/>
    <x v="1400"/>
    <x v="763"/>
    <x v="1192"/>
    <x v="983"/>
    <x v="41"/>
  </r>
  <r>
    <x v="128"/>
    <x v="8"/>
    <x v="2"/>
    <x v="24"/>
    <x v="1"/>
    <x v="5"/>
    <x v="564"/>
    <x v="652"/>
    <x v="331"/>
    <x v="448"/>
    <x v="107"/>
    <x v="555"/>
    <x v="1272"/>
    <x v="175"/>
    <x v="1400"/>
    <x v="763"/>
    <x v="1192"/>
    <x v="983"/>
    <x v="41"/>
  </r>
  <r>
    <x v="128"/>
    <x v="2"/>
    <x v="2"/>
    <x v="24"/>
    <x v="1"/>
    <x v="5"/>
    <x v="554"/>
    <x v="1240"/>
    <x v="543"/>
    <x v="355"/>
    <x v="107"/>
    <x v="555"/>
    <x v="1272"/>
    <x v="175"/>
    <x v="1400"/>
    <x v="763"/>
    <x v="1192"/>
    <x v="983"/>
    <x v="41"/>
  </r>
  <r>
    <x v="128"/>
    <x v="4"/>
    <x v="2"/>
    <x v="24"/>
    <x v="1"/>
    <x v="5"/>
    <x v="507"/>
    <x v="953"/>
    <x v="1006"/>
    <x v="1107"/>
    <x v="107"/>
    <x v="555"/>
    <x v="1272"/>
    <x v="175"/>
    <x v="1400"/>
    <x v="763"/>
    <x v="1192"/>
    <x v="983"/>
    <x v="41"/>
  </r>
  <r>
    <x v="128"/>
    <x v="6"/>
    <x v="2"/>
    <x v="24"/>
    <x v="1"/>
    <x v="5"/>
    <x v="385"/>
    <x v="555"/>
    <x v="271"/>
    <x v="185"/>
    <x v="107"/>
    <x v="555"/>
    <x v="1272"/>
    <x v="175"/>
    <x v="1400"/>
    <x v="763"/>
    <x v="1192"/>
    <x v="983"/>
    <x v="41"/>
  </r>
  <r>
    <x v="128"/>
    <x v="3"/>
    <x v="2"/>
    <x v="24"/>
    <x v="1"/>
    <x v="5"/>
    <x v="393"/>
    <x v="683"/>
    <x v="387"/>
    <x v="61"/>
    <x v="107"/>
    <x v="555"/>
    <x v="1272"/>
    <x v="175"/>
    <x v="1400"/>
    <x v="763"/>
    <x v="1192"/>
    <x v="983"/>
    <x v="41"/>
  </r>
  <r>
    <x v="128"/>
    <x v="8"/>
    <x v="2"/>
    <x v="24"/>
    <x v="1"/>
    <x v="6"/>
    <x v="321"/>
    <x v="451"/>
    <x v="209"/>
    <x v="229"/>
    <x v="107"/>
    <x v="555"/>
    <x v="1272"/>
    <x v="175"/>
    <x v="1400"/>
    <x v="763"/>
    <x v="1192"/>
    <x v="983"/>
    <x v="41"/>
  </r>
  <r>
    <x v="128"/>
    <x v="2"/>
    <x v="2"/>
    <x v="24"/>
    <x v="1"/>
    <x v="6"/>
    <x v="592"/>
    <x v="1210"/>
    <x v="498"/>
    <x v="664"/>
    <x v="107"/>
    <x v="555"/>
    <x v="1272"/>
    <x v="175"/>
    <x v="1400"/>
    <x v="763"/>
    <x v="1192"/>
    <x v="983"/>
    <x v="41"/>
  </r>
  <r>
    <x v="128"/>
    <x v="4"/>
    <x v="2"/>
    <x v="24"/>
    <x v="1"/>
    <x v="6"/>
    <x v="445"/>
    <x v="1036"/>
    <x v="1215"/>
    <x v="669"/>
    <x v="107"/>
    <x v="555"/>
    <x v="1272"/>
    <x v="175"/>
    <x v="1400"/>
    <x v="763"/>
    <x v="1192"/>
    <x v="983"/>
    <x v="41"/>
  </r>
  <r>
    <x v="128"/>
    <x v="6"/>
    <x v="2"/>
    <x v="24"/>
    <x v="1"/>
    <x v="6"/>
    <x v="263"/>
    <x v="568"/>
    <x v="304"/>
    <x v="1170"/>
    <x v="107"/>
    <x v="555"/>
    <x v="1272"/>
    <x v="175"/>
    <x v="1400"/>
    <x v="763"/>
    <x v="1192"/>
    <x v="983"/>
    <x v="41"/>
  </r>
  <r>
    <x v="128"/>
    <x v="3"/>
    <x v="2"/>
    <x v="24"/>
    <x v="1"/>
    <x v="6"/>
    <x v="167"/>
    <x v="456"/>
    <x v="1371"/>
    <x v="1109"/>
    <x v="107"/>
    <x v="555"/>
    <x v="1272"/>
    <x v="175"/>
    <x v="1400"/>
    <x v="763"/>
    <x v="1192"/>
    <x v="983"/>
    <x v="41"/>
  </r>
  <r>
    <x v="129"/>
    <x v="8"/>
    <x v="2"/>
    <x v="24"/>
    <x v="1"/>
    <x v="3"/>
    <x v="0"/>
    <x v="0"/>
    <x v="107"/>
    <x v="47"/>
    <x v="0"/>
    <x v="0"/>
    <x v="0"/>
    <x v="7"/>
    <x v="0"/>
    <x v="10"/>
    <x v="10"/>
    <x v="10"/>
    <x v="10"/>
  </r>
  <r>
    <x v="129"/>
    <x v="2"/>
    <x v="2"/>
    <x v="24"/>
    <x v="1"/>
    <x v="3"/>
    <x v="55"/>
    <x v="0"/>
    <x v="17"/>
    <x v="47"/>
    <x v="21"/>
    <x v="0"/>
    <x v="38"/>
    <x v="65"/>
    <x v="68"/>
    <x v="11"/>
    <x v="10"/>
    <x v="10"/>
    <x v="13"/>
  </r>
  <r>
    <x v="129"/>
    <x v="4"/>
    <x v="2"/>
    <x v="24"/>
    <x v="1"/>
    <x v="3"/>
    <x v="123"/>
    <x v="256"/>
    <x v="915"/>
    <x v="112"/>
    <x v="42"/>
    <x v="7"/>
    <x v="123"/>
    <x v="63"/>
    <x v="122"/>
    <x v="710"/>
    <x v="1032"/>
    <x v="762"/>
    <x v="33"/>
  </r>
  <r>
    <x v="129"/>
    <x v="6"/>
    <x v="2"/>
    <x v="24"/>
    <x v="1"/>
    <x v="3"/>
    <x v="0"/>
    <x v="0"/>
    <x v="1"/>
    <x v="47"/>
    <x v="0"/>
    <x v="0"/>
    <x v="0"/>
    <x v="7"/>
    <x v="0"/>
    <x v="10"/>
    <x v="10"/>
    <x v="10"/>
    <x v="10"/>
  </r>
  <r>
    <x v="129"/>
    <x v="3"/>
    <x v="2"/>
    <x v="24"/>
    <x v="1"/>
    <x v="3"/>
    <x v="0"/>
    <x v="0"/>
    <x v="1"/>
    <x v="47"/>
    <x v="0"/>
    <x v="0"/>
    <x v="0"/>
    <x v="7"/>
    <x v="0"/>
    <x v="10"/>
    <x v="10"/>
    <x v="10"/>
    <x v="10"/>
  </r>
  <r>
    <x v="129"/>
    <x v="8"/>
    <x v="2"/>
    <x v="24"/>
    <x v="1"/>
    <x v="4"/>
    <x v="368"/>
    <x v="126"/>
    <x v="72"/>
    <x v="148"/>
    <x v="16"/>
    <x v="4"/>
    <x v="285"/>
    <x v="70"/>
    <x v="519"/>
    <x v="704"/>
    <x v="133"/>
    <x v="114"/>
    <x v="14"/>
  </r>
  <r>
    <x v="129"/>
    <x v="2"/>
    <x v="2"/>
    <x v="24"/>
    <x v="1"/>
    <x v="4"/>
    <x v="587"/>
    <x v="756"/>
    <x v="649"/>
    <x v="260"/>
    <x v="27"/>
    <x v="56"/>
    <x v="549"/>
    <x v="70"/>
    <x v="694"/>
    <x v="584"/>
    <x v="1005"/>
    <x v="884"/>
    <x v="33"/>
  </r>
  <r>
    <x v="129"/>
    <x v="4"/>
    <x v="2"/>
    <x v="24"/>
    <x v="1"/>
    <x v="4"/>
    <x v="645"/>
    <x v="800"/>
    <x v="674"/>
    <x v="256"/>
    <x v="44"/>
    <x v="54"/>
    <x v="568"/>
    <x v="72"/>
    <x v="564"/>
    <x v="586"/>
    <x v="1057"/>
    <x v="963"/>
    <x v="33"/>
  </r>
  <r>
    <x v="129"/>
    <x v="6"/>
    <x v="2"/>
    <x v="24"/>
    <x v="1"/>
    <x v="4"/>
    <x v="223"/>
    <x v="34"/>
    <x v="49"/>
    <x v="455"/>
    <x v="27"/>
    <x v="2"/>
    <x v="217"/>
    <x v="64"/>
    <x v="299"/>
    <x v="466"/>
    <x v="542"/>
    <x v="684"/>
    <x v="13"/>
  </r>
  <r>
    <x v="129"/>
    <x v="3"/>
    <x v="2"/>
    <x v="24"/>
    <x v="1"/>
    <x v="4"/>
    <x v="292"/>
    <x v="20"/>
    <x v="64"/>
    <x v="990"/>
    <x v="30"/>
    <x v="1"/>
    <x v="249"/>
    <x v="66"/>
    <x v="321"/>
    <x v="213"/>
    <x v="755"/>
    <x v="317"/>
    <x v="13"/>
  </r>
  <r>
    <x v="129"/>
    <x v="8"/>
    <x v="2"/>
    <x v="24"/>
    <x v="1"/>
    <x v="5"/>
    <x v="564"/>
    <x v="468"/>
    <x v="198"/>
    <x v="944"/>
    <x v="20"/>
    <x v="23"/>
    <x v="557"/>
    <x v="35"/>
    <x v="799"/>
    <x v="235"/>
    <x v="943"/>
    <x v="385"/>
    <x v="14"/>
  </r>
  <r>
    <x v="129"/>
    <x v="2"/>
    <x v="2"/>
    <x v="24"/>
    <x v="1"/>
    <x v="5"/>
    <x v="554"/>
    <x v="930"/>
    <x v="987"/>
    <x v="1236"/>
    <x v="33"/>
    <x v="88"/>
    <x v="547"/>
    <x v="68"/>
    <x v="630"/>
    <x v="50"/>
    <x v="1036"/>
    <x v="638"/>
    <x v="36"/>
  </r>
  <r>
    <x v="129"/>
    <x v="4"/>
    <x v="2"/>
    <x v="24"/>
    <x v="1"/>
    <x v="5"/>
    <x v="507"/>
    <x v="634"/>
    <x v="334"/>
    <x v="308"/>
    <x v="36"/>
    <x v="29"/>
    <x v="440"/>
    <x v="70"/>
    <x v="496"/>
    <x v="550"/>
    <x v="1079"/>
    <x v="259"/>
    <x v="25"/>
  </r>
  <r>
    <x v="129"/>
    <x v="6"/>
    <x v="2"/>
    <x v="24"/>
    <x v="1"/>
    <x v="5"/>
    <x v="385"/>
    <x v="470"/>
    <x v="1319"/>
    <x v="373"/>
    <x v="38"/>
    <x v="16"/>
    <x v="424"/>
    <x v="62"/>
    <x v="462"/>
    <x v="519"/>
    <x v="1074"/>
    <x v="290"/>
    <x v="14"/>
  </r>
  <r>
    <x v="129"/>
    <x v="3"/>
    <x v="2"/>
    <x v="24"/>
    <x v="1"/>
    <x v="5"/>
    <x v="393"/>
    <x v="108"/>
    <x v="63"/>
    <x v="287"/>
    <x v="47"/>
    <x v="3"/>
    <x v="493"/>
    <x v="59"/>
    <x v="464"/>
    <x v="580"/>
    <x v="135"/>
    <x v="136"/>
    <x v="13"/>
  </r>
  <r>
    <x v="129"/>
    <x v="8"/>
    <x v="2"/>
    <x v="24"/>
    <x v="1"/>
    <x v="6"/>
    <x v="321"/>
    <x v="305"/>
    <x v="180"/>
    <x v="693"/>
    <x v="19"/>
    <x v="9"/>
    <x v="268"/>
    <x v="34"/>
    <x v="461"/>
    <x v="345"/>
    <x v="148"/>
    <x v="60"/>
    <x v="14"/>
  </r>
  <r>
    <x v="129"/>
    <x v="2"/>
    <x v="2"/>
    <x v="24"/>
    <x v="1"/>
    <x v="6"/>
    <x v="592"/>
    <x v="971"/>
    <x v="1020"/>
    <x v="1229"/>
    <x v="34"/>
    <x v="73"/>
    <x v="528"/>
    <x v="72"/>
    <x v="614"/>
    <x v="62"/>
    <x v="157"/>
    <x v="126"/>
    <x v="35"/>
  </r>
  <r>
    <x v="129"/>
    <x v="4"/>
    <x v="2"/>
    <x v="24"/>
    <x v="1"/>
    <x v="6"/>
    <x v="445"/>
    <x v="781"/>
    <x v="681"/>
    <x v="1240"/>
    <x v="27"/>
    <x v="32"/>
    <x v="373"/>
    <x v="70"/>
    <x v="504"/>
    <x v="45"/>
    <x v="160"/>
    <x v="140"/>
    <x v="33"/>
  </r>
  <r>
    <x v="129"/>
    <x v="6"/>
    <x v="2"/>
    <x v="24"/>
    <x v="1"/>
    <x v="6"/>
    <x v="263"/>
    <x v="434"/>
    <x v="1297"/>
    <x v="156"/>
    <x v="48"/>
    <x v="13"/>
    <x v="312"/>
    <x v="59"/>
    <x v="295"/>
    <x v="672"/>
    <x v="151"/>
    <x v="142"/>
    <x v="14"/>
  </r>
  <r>
    <x v="129"/>
    <x v="3"/>
    <x v="2"/>
    <x v="24"/>
    <x v="1"/>
    <x v="6"/>
    <x v="167"/>
    <x v="164"/>
    <x v="504"/>
    <x v="710"/>
    <x v="55"/>
    <x v="3"/>
    <x v="210"/>
    <x v="59"/>
    <x v="165"/>
    <x v="337"/>
    <x v="152"/>
    <x v="72"/>
    <x v="14"/>
  </r>
  <r>
    <x v="32"/>
    <x v="2"/>
    <x v="2"/>
    <x v="24"/>
    <x v="1"/>
    <x v="3"/>
    <x v="336"/>
    <x v="788"/>
    <x v="700"/>
    <x v="1007"/>
    <x v="53"/>
    <x v="46"/>
    <x v="278"/>
    <x v="68"/>
    <x v="249"/>
    <x v="185"/>
    <x v="1090"/>
    <x v="543"/>
    <x v="37"/>
  </r>
  <r>
    <x v="32"/>
    <x v="2"/>
    <x v="2"/>
    <x v="24"/>
    <x v="1"/>
    <x v="4"/>
    <x v="682"/>
    <x v="847"/>
    <x v="715"/>
    <x v="244"/>
    <x v="28"/>
    <x v="77"/>
    <x v="695"/>
    <x v="67"/>
    <x v="857"/>
    <x v="594"/>
    <x v="988"/>
    <x v="866"/>
    <x v="33"/>
  </r>
  <r>
    <x v="32"/>
    <x v="2"/>
    <x v="2"/>
    <x v="24"/>
    <x v="1"/>
    <x v="5"/>
    <x v="1197"/>
    <x v="1172"/>
    <x v="1390"/>
    <x v="540"/>
    <x v="28"/>
    <x v="261"/>
    <x v="1115"/>
    <x v="72"/>
    <x v="1272"/>
    <x v="413"/>
    <x v="921"/>
    <x v="976"/>
    <x v="33"/>
  </r>
  <r>
    <x v="32"/>
    <x v="2"/>
    <x v="2"/>
    <x v="24"/>
    <x v="1"/>
    <x v="6"/>
    <x v="1135"/>
    <x v="1169"/>
    <x v="1398"/>
    <x v="380"/>
    <x v="32"/>
    <x v="271"/>
    <x v="1024"/>
    <x v="75"/>
    <x v="1174"/>
    <x v="515"/>
    <x v="886"/>
    <x v="848"/>
    <x v="35"/>
  </r>
  <r>
    <x v="159"/>
    <x v="2"/>
    <x v="2"/>
    <x v="24"/>
    <x v="1"/>
    <x v="4"/>
    <x v="786"/>
    <x v="1020"/>
    <x v="1127"/>
    <x v="129"/>
    <x v="32"/>
    <x v="322"/>
    <x v="934"/>
    <x v="59"/>
    <x v="1086"/>
    <x v="696"/>
    <x v="313"/>
    <x v="203"/>
    <x v="38"/>
  </r>
  <r>
    <x v="159"/>
    <x v="2"/>
    <x v="2"/>
    <x v="24"/>
    <x v="1"/>
    <x v="5"/>
    <x v="1157"/>
    <x v="1082"/>
    <x v="1126"/>
    <x v="737"/>
    <x v="36"/>
    <x v="353"/>
    <x v="1178"/>
    <x v="62"/>
    <x v="1294"/>
    <x v="325"/>
    <x v="317"/>
    <x v="650"/>
    <x v="33"/>
  </r>
  <r>
    <x v="159"/>
    <x v="2"/>
    <x v="2"/>
    <x v="24"/>
    <x v="1"/>
    <x v="6"/>
    <x v="898"/>
    <x v="993"/>
    <x v="1016"/>
    <x v="328"/>
    <x v="65"/>
    <x v="327"/>
    <x v="1000"/>
    <x v="61"/>
    <x v="966"/>
    <x v="538"/>
    <x v="239"/>
    <x v="422"/>
    <x v="37"/>
  </r>
  <r>
    <x v="96"/>
    <x v="2"/>
    <x v="2"/>
    <x v="24"/>
    <x v="1"/>
    <x v="5"/>
    <x v="51"/>
    <x v="17"/>
    <x v="1294"/>
    <x v="1120"/>
    <x v="47"/>
    <x v="1"/>
    <x v="58"/>
    <x v="58"/>
    <x v="49"/>
    <x v="156"/>
    <x v="563"/>
    <x v="290"/>
    <x v="14"/>
  </r>
  <r>
    <x v="96"/>
    <x v="2"/>
    <x v="2"/>
    <x v="24"/>
    <x v="1"/>
    <x v="6"/>
    <x v="429"/>
    <x v="671"/>
    <x v="376"/>
    <x v="119"/>
    <x v="52"/>
    <x v="54"/>
    <x v="520"/>
    <x v="60"/>
    <x v="460"/>
    <x v="706"/>
    <x v="889"/>
    <x v="624"/>
    <x v="33"/>
  </r>
  <r>
    <x v="65"/>
    <x v="2"/>
    <x v="2"/>
    <x v="24"/>
    <x v="1"/>
    <x v="5"/>
    <x v="750"/>
    <x v="1091"/>
    <x v="1290"/>
    <x v="1224"/>
    <x v="57"/>
    <x v="262"/>
    <x v="904"/>
    <x v="59"/>
    <x v="879"/>
    <x v="70"/>
    <x v="784"/>
    <x v="411"/>
    <x v="37"/>
  </r>
  <r>
    <x v="65"/>
    <x v="2"/>
    <x v="2"/>
    <x v="24"/>
    <x v="1"/>
    <x v="6"/>
    <x v="931"/>
    <x v="1223"/>
    <x v="495"/>
    <x v="1224"/>
    <x v="54"/>
    <x v="352"/>
    <x v="1030"/>
    <x v="61"/>
    <x v="1052"/>
    <x v="71"/>
    <x v="761"/>
    <x v="406"/>
    <x v="37"/>
  </r>
  <r>
    <x v="135"/>
    <x v="2"/>
    <x v="2"/>
    <x v="24"/>
    <x v="1"/>
    <x v="5"/>
    <x v="1372"/>
    <x v="1313"/>
    <x v="1397"/>
    <x v="1119"/>
    <x v="29"/>
    <x v="461"/>
    <x v="1132"/>
    <x v="150"/>
    <x v="1277"/>
    <x v="157"/>
    <x v="528"/>
    <x v="270"/>
    <x v="40"/>
  </r>
  <r>
    <x v="135"/>
    <x v="2"/>
    <x v="2"/>
    <x v="24"/>
    <x v="1"/>
    <x v="6"/>
    <x v="1375"/>
    <x v="1364"/>
    <x v="597"/>
    <x v="973"/>
    <x v="36"/>
    <x v="497"/>
    <x v="1174"/>
    <x v="138"/>
    <x v="1292"/>
    <x v="219"/>
    <x v="556"/>
    <x v="943"/>
    <x v="15"/>
  </r>
  <r>
    <x v="153"/>
    <x v="2"/>
    <x v="2"/>
    <x v="24"/>
    <x v="1"/>
    <x v="5"/>
    <x v="833"/>
    <x v="898"/>
    <x v="845"/>
    <x v="436"/>
    <x v="36"/>
    <x v="90"/>
    <x v="786"/>
    <x v="69"/>
    <x v="907"/>
    <x v="478"/>
    <x v="986"/>
    <x v="979"/>
    <x v="25"/>
  </r>
  <r>
    <x v="153"/>
    <x v="2"/>
    <x v="2"/>
    <x v="24"/>
    <x v="1"/>
    <x v="6"/>
    <x v="1169"/>
    <x v="1116"/>
    <x v="1212"/>
    <x v="684"/>
    <x v="28"/>
    <x v="209"/>
    <x v="1149"/>
    <x v="67"/>
    <x v="1295"/>
    <x v="347"/>
    <x v="940"/>
    <x v="295"/>
    <x v="25"/>
  </r>
  <r>
    <x v="47"/>
    <x v="2"/>
    <x v="2"/>
    <x v="24"/>
    <x v="1"/>
    <x v="5"/>
    <x v="907"/>
    <x v="703"/>
    <x v="1438"/>
    <x v="1052"/>
    <x v="57"/>
    <x v="55"/>
    <x v="672"/>
    <x v="89"/>
    <x v="596"/>
    <x v="186"/>
    <x v="929"/>
    <x v="475"/>
    <x v="25"/>
  </r>
  <r>
    <x v="47"/>
    <x v="2"/>
    <x v="2"/>
    <x v="24"/>
    <x v="1"/>
    <x v="6"/>
    <x v="928"/>
    <x v="812"/>
    <x v="401"/>
    <x v="860"/>
    <x v="51"/>
    <x v="76"/>
    <x v="772"/>
    <x v="79"/>
    <x v="758"/>
    <x v="271"/>
    <x v="944"/>
    <x v="360"/>
    <x v="25"/>
  </r>
  <r>
    <x v="141"/>
    <x v="2"/>
    <x v="2"/>
    <x v="24"/>
    <x v="1"/>
    <x v="5"/>
    <x v="1154"/>
    <x v="1071"/>
    <x v="1106"/>
    <x v="765"/>
    <x v="29"/>
    <x v="294"/>
    <x v="996"/>
    <x v="81"/>
    <x v="1164"/>
    <x v="313"/>
    <x v="569"/>
    <x v="819"/>
    <x v="36"/>
  </r>
  <r>
    <x v="141"/>
    <x v="2"/>
    <x v="2"/>
    <x v="24"/>
    <x v="1"/>
    <x v="6"/>
    <x v="1121"/>
    <x v="1057"/>
    <x v="1105"/>
    <x v="701"/>
    <x v="32"/>
    <x v="279"/>
    <x v="974"/>
    <x v="79"/>
    <x v="1121"/>
    <x v="342"/>
    <x v="574"/>
    <x v="781"/>
    <x v="36"/>
  </r>
  <r>
    <x v="79"/>
    <x v="8"/>
    <x v="2"/>
    <x v="24"/>
    <x v="1"/>
    <x v="5"/>
    <x v="0"/>
    <x v="0"/>
    <x v="107"/>
    <x v="47"/>
    <x v="0"/>
    <x v="0"/>
    <x v="0"/>
    <x v="7"/>
    <x v="0"/>
    <x v="10"/>
    <x v="10"/>
    <x v="10"/>
    <x v="10"/>
  </r>
  <r>
    <x v="79"/>
    <x v="2"/>
    <x v="2"/>
    <x v="24"/>
    <x v="1"/>
    <x v="5"/>
    <x v="537"/>
    <x v="597"/>
    <x v="283"/>
    <x v="483"/>
    <x v="34"/>
    <x v="153"/>
    <x v="352"/>
    <x v="83"/>
    <x v="414"/>
    <x v="448"/>
    <x v="1168"/>
    <x v="413"/>
    <x v="21"/>
  </r>
  <r>
    <x v="79"/>
    <x v="4"/>
    <x v="2"/>
    <x v="24"/>
    <x v="1"/>
    <x v="5"/>
    <x v="0"/>
    <x v="0"/>
    <x v="1"/>
    <x v="47"/>
    <x v="0"/>
    <x v="0"/>
    <x v="0"/>
    <x v="7"/>
    <x v="0"/>
    <x v="10"/>
    <x v="10"/>
    <x v="10"/>
    <x v="10"/>
  </r>
  <r>
    <x v="79"/>
    <x v="6"/>
    <x v="2"/>
    <x v="24"/>
    <x v="1"/>
    <x v="5"/>
    <x v="0"/>
    <x v="0"/>
    <x v="1"/>
    <x v="47"/>
    <x v="0"/>
    <x v="0"/>
    <x v="0"/>
    <x v="7"/>
    <x v="0"/>
    <x v="10"/>
    <x v="10"/>
    <x v="10"/>
    <x v="10"/>
  </r>
  <r>
    <x v="79"/>
    <x v="3"/>
    <x v="2"/>
    <x v="24"/>
    <x v="1"/>
    <x v="5"/>
    <x v="0"/>
    <x v="0"/>
    <x v="1"/>
    <x v="47"/>
    <x v="0"/>
    <x v="0"/>
    <x v="0"/>
    <x v="7"/>
    <x v="0"/>
    <x v="10"/>
    <x v="10"/>
    <x v="10"/>
    <x v="10"/>
  </r>
  <r>
    <x v="79"/>
    <x v="8"/>
    <x v="2"/>
    <x v="24"/>
    <x v="1"/>
    <x v="6"/>
    <x v="525"/>
    <x v="424"/>
    <x v="192"/>
    <x v="932"/>
    <x v="31"/>
    <x v="106"/>
    <x v="289"/>
    <x v="44"/>
    <x v="371"/>
    <x v="241"/>
    <x v="156"/>
    <x v="80"/>
    <x v="19"/>
  </r>
  <r>
    <x v="79"/>
    <x v="2"/>
    <x v="2"/>
    <x v="24"/>
    <x v="1"/>
    <x v="6"/>
    <x v="1067"/>
    <x v="1106"/>
    <x v="1267"/>
    <x v="389"/>
    <x v="29"/>
    <x v="421"/>
    <x v="875"/>
    <x v="83"/>
    <x v="1054"/>
    <x v="509"/>
    <x v="1164"/>
    <x v="215"/>
    <x v="23"/>
  </r>
  <r>
    <x v="79"/>
    <x v="4"/>
    <x v="2"/>
    <x v="24"/>
    <x v="1"/>
    <x v="6"/>
    <x v="102"/>
    <x v="141"/>
    <x v="485"/>
    <x v="420"/>
    <x v="8"/>
    <x v="18"/>
    <x v="72"/>
    <x v="71"/>
    <x v="218"/>
    <x v="487"/>
    <x v="1144"/>
    <x v="213"/>
    <x v="18"/>
  </r>
  <r>
    <x v="79"/>
    <x v="6"/>
    <x v="2"/>
    <x v="24"/>
    <x v="1"/>
    <x v="6"/>
    <x v="590"/>
    <x v="583"/>
    <x v="241"/>
    <x v="651"/>
    <x v="23"/>
    <x v="162"/>
    <x v="509"/>
    <x v="73"/>
    <x v="706"/>
    <x v="358"/>
    <x v="1143"/>
    <x v="435"/>
    <x v="15"/>
  </r>
  <r>
    <x v="79"/>
    <x v="3"/>
    <x v="2"/>
    <x v="24"/>
    <x v="1"/>
    <x v="6"/>
    <x v="423"/>
    <x v="374"/>
    <x v="976"/>
    <x v="817"/>
    <x v="39"/>
    <x v="69"/>
    <x v="296"/>
    <x v="75"/>
    <x v="333"/>
    <x v="289"/>
    <x v="1146"/>
    <x v="532"/>
    <x v="40"/>
  </r>
  <r>
    <x v="80"/>
    <x v="2"/>
    <x v="2"/>
    <x v="24"/>
    <x v="1"/>
    <x v="5"/>
    <x v="410"/>
    <x v="974"/>
    <x v="1101"/>
    <x v="872"/>
    <x v="47"/>
    <x v="288"/>
    <x v="799"/>
    <x v="52"/>
    <x v="817"/>
    <x v="262"/>
    <x v="312"/>
    <x v="159"/>
    <x v="40"/>
  </r>
  <r>
    <x v="80"/>
    <x v="2"/>
    <x v="2"/>
    <x v="24"/>
    <x v="1"/>
    <x v="6"/>
    <x v="1136"/>
    <x v="1150"/>
    <x v="1342"/>
    <x v="462"/>
    <x v="34"/>
    <x v="389"/>
    <x v="1169"/>
    <x v="62"/>
    <x v="1291"/>
    <x v="459"/>
    <x v="327"/>
    <x v="543"/>
    <x v="36"/>
  </r>
  <r>
    <x v="52"/>
    <x v="2"/>
    <x v="2"/>
    <x v="24"/>
    <x v="1"/>
    <x v="5"/>
    <x v="474"/>
    <x v="389"/>
    <x v="963"/>
    <x v="924"/>
    <x v="61"/>
    <x v="30"/>
    <x v="215"/>
    <x v="102"/>
    <x v="160"/>
    <x v="247"/>
    <x v="645"/>
    <x v="952"/>
    <x v="37"/>
  </r>
  <r>
    <x v="52"/>
    <x v="2"/>
    <x v="2"/>
    <x v="24"/>
    <x v="1"/>
    <x v="6"/>
    <x v="442"/>
    <x v="452"/>
    <x v="1248"/>
    <x v="588"/>
    <x v="52"/>
    <x v="45"/>
    <x v="251"/>
    <x v="85"/>
    <x v="225"/>
    <x v="391"/>
    <x v="566"/>
    <x v="724"/>
    <x v="38"/>
  </r>
  <r>
    <x v="21"/>
    <x v="2"/>
    <x v="2"/>
    <x v="24"/>
    <x v="1"/>
    <x v="5"/>
    <x v="570"/>
    <x v="687"/>
    <x v="363"/>
    <x v="391"/>
    <x v="36"/>
    <x v="96"/>
    <x v="617"/>
    <x v="65"/>
    <x v="690"/>
    <x v="507"/>
    <x v="590"/>
    <x v="628"/>
    <x v="35"/>
  </r>
  <r>
    <x v="21"/>
    <x v="2"/>
    <x v="2"/>
    <x v="24"/>
    <x v="1"/>
    <x v="6"/>
    <x v="909"/>
    <x v="886"/>
    <x v="704"/>
    <x v="647"/>
    <x v="52"/>
    <x v="174"/>
    <x v="884"/>
    <x v="68"/>
    <x v="895"/>
    <x v="361"/>
    <x v="598"/>
    <x v="773"/>
    <x v="33"/>
  </r>
  <r>
    <x v="99"/>
    <x v="2"/>
    <x v="2"/>
    <x v="24"/>
    <x v="1"/>
    <x v="5"/>
    <x v="206"/>
    <x v="52"/>
    <x v="31"/>
    <x v="175"/>
    <x v="25"/>
    <x v="2"/>
    <x v="27"/>
    <x v="173"/>
    <x v="37"/>
    <x v="658"/>
    <x v="810"/>
    <x v="679"/>
    <x v="35"/>
  </r>
  <r>
    <x v="99"/>
    <x v="2"/>
    <x v="2"/>
    <x v="24"/>
    <x v="1"/>
    <x v="6"/>
    <x v="194"/>
    <x v="176"/>
    <x v="507"/>
    <x v="804"/>
    <x v="9"/>
    <x v="6"/>
    <x v="57"/>
    <x v="117"/>
    <x v="161"/>
    <x v="294"/>
    <x v="887"/>
    <x v="307"/>
    <x v="37"/>
  </r>
  <r>
    <x v="10"/>
    <x v="2"/>
    <x v="2"/>
    <x v="24"/>
    <x v="1"/>
    <x v="5"/>
    <x v="685"/>
    <x v="637"/>
    <x v="270"/>
    <x v="768"/>
    <x v="99"/>
    <x v="64"/>
    <x v="208"/>
    <x v="160"/>
    <x v="97"/>
    <x v="311"/>
    <x v="788"/>
    <x v="945"/>
    <x v="18"/>
  </r>
  <r>
    <x v="10"/>
    <x v="2"/>
    <x v="2"/>
    <x v="24"/>
    <x v="1"/>
    <x v="6"/>
    <x v="811"/>
    <x v="967"/>
    <x v="994"/>
    <x v="240"/>
    <x v="49"/>
    <x v="169"/>
    <x v="478"/>
    <x v="101"/>
    <x v="447"/>
    <x v="599"/>
    <x v="804"/>
    <x v="655"/>
    <x v="17"/>
  </r>
  <r>
    <x v="114"/>
    <x v="2"/>
    <x v="2"/>
    <x v="24"/>
    <x v="1"/>
    <x v="5"/>
    <x v="8"/>
    <x v="0"/>
    <x v="6"/>
    <x v="47"/>
    <x v="22"/>
    <x v="0"/>
    <x v="3"/>
    <x v="61"/>
    <x v="4"/>
    <x v="11"/>
    <x v="10"/>
    <x v="10"/>
    <x v="13"/>
  </r>
  <r>
    <x v="114"/>
    <x v="2"/>
    <x v="2"/>
    <x v="24"/>
    <x v="1"/>
    <x v="6"/>
    <x v="456"/>
    <x v="376"/>
    <x v="958"/>
    <x v="912"/>
    <x v="16"/>
    <x v="17"/>
    <x v="149"/>
    <x v="126"/>
    <x v="290"/>
    <x v="253"/>
    <x v="910"/>
    <x v="353"/>
    <x v="36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Übersicht" cacheId="1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B7:F22" firstHeaderRow="1" firstDataRow="2" firstDataCol="2" rowPageCount="2" colPageCount="1"/>
  <pivotFields count="19">
    <pivotField axis="axisPage" compact="0" showAll="0" outline="0">
      <items count="162">
        <item h="1" x="2"/>
        <item h="1" x="3"/>
        <item h="1" x="4"/>
        <item h="1" x="9"/>
        <item h="1" x="11"/>
        <item h="1" x="13"/>
        <item h="1" x="14"/>
        <item h="1" x="15"/>
        <item h="1" x="18"/>
        <item h="1" x="19"/>
        <item h="1" x="25"/>
        <item h="1" x="26"/>
        <item h="1" x="28"/>
        <item h="1" x="29"/>
        <item h="1" x="33"/>
        <item h="1" x="30"/>
        <item h="1" x="31"/>
        <item h="1" x="36"/>
        <item h="1" x="39"/>
        <item h="1" x="41"/>
        <item h="1" x="42"/>
        <item h="1" x="43"/>
        <item h="1" x="44"/>
        <item h="1" x="45"/>
        <item h="1" x="46"/>
        <item h="1" x="49"/>
        <item h="1" x="50"/>
        <item h="1" x="51"/>
        <item h="1" x="54"/>
        <item x="55"/>
        <item h="1" x="57"/>
        <item h="1" x="59"/>
        <item h="1" x="61"/>
        <item h="1" x="63"/>
        <item h="1" x="64"/>
        <item h="1" x="68"/>
        <item h="1" x="69"/>
        <item h="1" x="70"/>
        <item h="1" x="67"/>
        <item h="1" x="72"/>
        <item h="1" x="74"/>
        <item h="1" x="75"/>
        <item h="1" x="77"/>
        <item h="1" x="78"/>
        <item h="1" x="81"/>
        <item h="1" x="82"/>
        <item h="1" x="86"/>
        <item h="1" x="87"/>
        <item h="1" x="89"/>
        <item h="1" x="93"/>
        <item h="1" x="98"/>
        <item h="1" x="102"/>
        <item h="1" x="101"/>
        <item h="1" x="103"/>
        <item h="1" x="106"/>
        <item h="1" x="111"/>
        <item h="1" x="113"/>
        <item h="1" x="115"/>
        <item h="1" x="116"/>
        <item h="1" x="117"/>
        <item h="1" x="118"/>
        <item h="1" x="121"/>
        <item h="1" x="123"/>
        <item h="1" x="124"/>
        <item h="1" x="138"/>
        <item h="1" x="139"/>
        <item h="1" x="140"/>
        <item h="1" x="142"/>
        <item h="1" x="143"/>
        <item h="1" x="150"/>
        <item h="1" x="152"/>
        <item h="1" x="157"/>
        <item h="1" x="158"/>
        <item h="1" x="127"/>
        <item h="1" x="95"/>
        <item h="1" x="84"/>
        <item h="1" x="119"/>
        <item h="1" x="108"/>
        <item h="1" x="6"/>
        <item h="1" x="144"/>
        <item h="1" x="48"/>
        <item h="1" x="145"/>
        <item h="1" x="66"/>
        <item h="1" x="38"/>
        <item h="1" x="132"/>
        <item h="1" x="8"/>
        <item h="1" x="76"/>
        <item h="1" x="0"/>
        <item h="1" x="1"/>
        <item h="1" x="23"/>
        <item h="1" x="5"/>
        <item h="1" x="134"/>
        <item h="1" x="17"/>
        <item h="1" x="148"/>
        <item h="1" x="105"/>
        <item h="1" x="137"/>
        <item h="1" x="131"/>
        <item h="1" x="97"/>
        <item h="1" x="24"/>
        <item h="1" x="151"/>
        <item h="1" x="110"/>
        <item h="1" x="136"/>
        <item h="1" x="107"/>
        <item h="1" x="92"/>
        <item h="1" x="109"/>
        <item h="1" x="120"/>
        <item h="1" x="104"/>
        <item h="1" x="126"/>
        <item h="1" x="60"/>
        <item h="1" x="73"/>
        <item h="1" x="149"/>
        <item h="1" x="27"/>
        <item h="1" x="94"/>
        <item h="1" x="40"/>
        <item h="1" x="37"/>
        <item h="1" x="71"/>
        <item h="1" x="16"/>
        <item h="1" x="100"/>
        <item h="1" x="154"/>
        <item h="1" x="112"/>
        <item h="1" x="146"/>
        <item h="1" x="88"/>
        <item h="1" x="85"/>
        <item h="1" x="155"/>
        <item h="1" x="62"/>
        <item h="1" x="147"/>
        <item h="1" x="156"/>
        <item h="1" x="91"/>
        <item h="1" x="133"/>
        <item h="1" x="35"/>
        <item h="1" x="83"/>
        <item h="1" x="34"/>
        <item h="1" x="56"/>
        <item h="1" x="53"/>
        <item h="1" x="20"/>
        <item h="1" x="130"/>
        <item h="1" x="90"/>
        <item h="1" x="12"/>
        <item h="1" x="122"/>
        <item h="1" x="22"/>
        <item h="1" x="160"/>
        <item h="1" x="7"/>
        <item h="1" x="58"/>
        <item h="1" x="125"/>
        <item h="1" x="128"/>
        <item h="1" x="129"/>
        <item h="1" x="32"/>
        <item h="1" x="159"/>
        <item h="1" x="96"/>
        <item h="1" x="65"/>
        <item h="1" x="135"/>
        <item h="1" x="153"/>
        <item h="1" x="47"/>
        <item h="1" x="141"/>
        <item h="1" x="79"/>
        <item h="1" x="80"/>
        <item h="1" x="52"/>
        <item h="1" x="21"/>
        <item h="1" x="99"/>
        <item h="1" x="10"/>
        <item h="1" x="114"/>
        <item t="default"/>
      </items>
    </pivotField>
    <pivotField axis="axisPage" compact="0" showAll="0" outline="0">
      <items count="11">
        <item x="2"/>
        <item h="1" x="8"/>
        <item h="1" x="4"/>
        <item h="1" x="6"/>
        <item h="1" x="3"/>
        <item h="1" x="9"/>
        <item h="1" x="0"/>
        <item h="1" x="1"/>
        <item h="1" x="7"/>
        <item h="1" x="5"/>
        <item t="default"/>
      </items>
    </pivotField>
    <pivotField compact="0" showAll="0" outline="0"/>
    <pivotField compact="0" showAll="0" outline="0"/>
    <pivotField axis="axisRow" compact="0" showAll="0" outline="0">
      <items count="3">
        <item x="0"/>
        <item x="1"/>
        <item t="default"/>
      </items>
    </pivotField>
    <pivotField axis="axisRow" compact="0" showAll="0" outline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compact="0" showAll="0" outline="0"/>
    <pivotField dataField="1" compact="0" showAll="0" outline="0"/>
    <pivotField dataField="1" compact="0" showAll="0" outline="0"/>
    <pivotField compact="0" showAll="0" outline="0"/>
    <pivotField compact="0" showAll="0" outline="0"/>
    <pivotField compact="0" showAll="0" outline="0"/>
    <pivotField compact="0" showAll="0" outline="0"/>
    <pivotField compact="0" showAll="0" outline="0"/>
    <pivotField compact="0" showAll="0" outline="0"/>
    <pivotField compact="0" showAll="0" outline="0"/>
    <pivotField compact="0" showAll="0" outline="0"/>
    <pivotField compact="0" showAll="0" outline="0"/>
    <pivotField compact="0" showAll="0" outline="0"/>
  </pivotFields>
  <rowFields count="2">
    <field x="4"/>
    <field x="5"/>
  </rowFields>
  <colFields count="1">
    <field x="-2"/>
  </colFields>
  <pageFields count="2">
    <pageField fld="0" hier="-1"/>
    <pageField fld="1" hier="-1"/>
  </pageFields>
  <dataFields count="3">
    <dataField name="SUM of  Umsatz" fld="7" subtotal="sum" numFmtId="167"/>
    <dataField name="SUM of  Ausgaben" fld="6" subtotal="sum" numFmtId="167"/>
    <dataField name="SUM of  DB" fld="8" subtotal="sum" numFmtId="167"/>
  </dataFields>
  <pivotTableStyleInfo name="PivotStyleLight16" showRowHeaders="1" showColHeaders="1" showRowStripes="0" showColStripes="0" showLastColumn="1"/>
</pivotTableDefinition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ivotTable" Target="../pivotTables/pivotTable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100"/>
  <sheetViews>
    <sheetView showFormulas="false" showGridLines="true" showRowColHeaders="true" showZeros="true" rightToLeft="false" tabSelected="false" showOutlineSymbols="true" defaultGridColor="true" view="normal" topLeftCell="A25" colorId="64" zoomScale="90" zoomScaleNormal="90" zoomScalePageLayoutView="100" workbookViewId="0">
      <selection pane="topLeft" activeCell="A1" activeCellId="0" sqref="A1"/>
    </sheetView>
  </sheetViews>
  <sheetFormatPr defaultColWidth="12.63671875" defaultRowHeight="15" zeroHeight="false" outlineLevelRow="0" outlineLevelCol="0"/>
  <cols>
    <col collapsed="false" customWidth="true" hidden="false" outlineLevel="0" max="1" min="1" style="0" width="9.75"/>
    <col collapsed="false" customWidth="true" hidden="false" outlineLevel="0" max="2" min="2" style="0" width="7.88"/>
    <col collapsed="false" customWidth="true" hidden="false" outlineLevel="0" max="5" min="4" style="0" width="10.5"/>
    <col collapsed="false" customWidth="true" hidden="false" outlineLevel="0" max="6" min="6" style="0" width="14"/>
    <col collapsed="false" customWidth="true" hidden="false" outlineLevel="0" max="7" min="7" style="0" width="7.88"/>
    <col collapsed="false" customWidth="true" hidden="false" outlineLevel="0" max="8" min="8" style="0" width="14.13"/>
    <col collapsed="false" customWidth="true" hidden="false" outlineLevel="0" max="9" min="9" style="0" width="8.5"/>
    <col collapsed="false" customWidth="true" hidden="false" outlineLevel="0" max="10" min="10" style="0" width="8.63"/>
    <col collapsed="false" customWidth="true" hidden="false" outlineLevel="0" max="22" min="11" style="0" width="6.25"/>
    <col collapsed="false" customWidth="true" hidden="false" outlineLevel="0" max="23" min="23" style="0" width="6.88"/>
    <col collapsed="false" customWidth="true" hidden="false" outlineLevel="0" max="27" min="24" style="0" width="6.25"/>
  </cols>
  <sheetData>
    <row r="1" customFormat="false" ht="15.75" hidden="false" customHeight="true" outlineLevel="0" collapsed="false"/>
    <row r="2" customFormat="false" ht="15.75" hidden="false" customHeight="true" outlineLevel="0" collapsed="false"/>
    <row r="3" customFormat="false" ht="15.75" hidden="false" customHeight="true" outlineLevel="0" collapsed="false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customFormat="false" ht="15.75" hidden="false" customHeight="true" outlineLevel="0" collapsed="false">
      <c r="B4" s="2" t="s">
        <v>0</v>
      </c>
      <c r="C4" s="3" t="s">
        <v>1</v>
      </c>
      <c r="G4" s="4"/>
      <c r="H4" s="1"/>
    </row>
    <row r="5" customFormat="false" ht="15.75" hidden="false" customHeight="true" outlineLevel="0" collapsed="false">
      <c r="B5" s="2" t="s">
        <v>2</v>
      </c>
      <c r="C5" s="3" t="s">
        <v>3</v>
      </c>
      <c r="G5" s="4"/>
      <c r="H5" s="1"/>
    </row>
    <row r="6" customFormat="false" ht="15.75" hidden="false" customHeight="true" outlineLevel="0" collapsed="false">
      <c r="G6" s="5"/>
      <c r="H6" s="6"/>
    </row>
    <row r="7" customFormat="false" ht="15.75" hidden="false" customHeight="true" outlineLevel="0" collapsed="false">
      <c r="B7" s="7"/>
      <c r="C7" s="8"/>
      <c r="D7" s="9" t="s">
        <v>4</v>
      </c>
      <c r="E7" s="10"/>
      <c r="F7" s="11"/>
      <c r="I7" s="12"/>
      <c r="J7" s="12"/>
    </row>
    <row r="8" customFormat="false" ht="15.75" hidden="false" customHeight="true" outlineLevel="0" collapsed="false">
      <c r="B8" s="13" t="s">
        <v>5</v>
      </c>
      <c r="C8" s="14" t="s">
        <v>6</v>
      </c>
      <c r="D8" s="15" t="s">
        <v>7</v>
      </c>
      <c r="E8" s="16" t="s">
        <v>8</v>
      </c>
      <c r="F8" s="17" t="s">
        <v>9</v>
      </c>
      <c r="I8" s="12"/>
      <c r="J8" s="12"/>
    </row>
    <row r="9" customFormat="false" ht="15.75" hidden="false" customHeight="true" outlineLevel="0" collapsed="false">
      <c r="B9" s="18" t="n">
        <v>2019</v>
      </c>
      <c r="C9" s="19" t="n">
        <v>10</v>
      </c>
      <c r="D9" s="20" t="n">
        <v>11522.7</v>
      </c>
      <c r="E9" s="21" t="n">
        <v>1090.68</v>
      </c>
      <c r="F9" s="22"/>
      <c r="G9" s="23"/>
      <c r="H9" s="23"/>
      <c r="I9" s="5"/>
      <c r="J9" s="12"/>
    </row>
    <row r="10" customFormat="false" ht="15.75" hidden="false" customHeight="true" outlineLevel="0" collapsed="false">
      <c r="B10" s="24"/>
      <c r="C10" s="25" t="n">
        <v>11</v>
      </c>
      <c r="D10" s="26" t="n">
        <v>12520.9</v>
      </c>
      <c r="E10" s="27" t="n">
        <v>1392</v>
      </c>
      <c r="F10" s="28"/>
      <c r="G10" s="0" t="s">
        <v>10</v>
      </c>
    </row>
    <row r="11" customFormat="false" ht="15.75" hidden="false" customHeight="true" outlineLevel="0" collapsed="false">
      <c r="B11" s="29"/>
      <c r="C11" s="30" t="n">
        <v>12</v>
      </c>
      <c r="D11" s="31" t="n">
        <v>14991.8</v>
      </c>
      <c r="E11" s="32" t="n">
        <v>1245.99</v>
      </c>
      <c r="F11" s="33"/>
    </row>
    <row r="12" customFormat="false" ht="15.75" hidden="false" customHeight="true" outlineLevel="0" collapsed="false">
      <c r="B12" s="34" t="s">
        <v>11</v>
      </c>
      <c r="C12" s="35"/>
      <c r="D12" s="36" t="n">
        <v>39035.4</v>
      </c>
      <c r="E12" s="37" t="n">
        <v>3728.67</v>
      </c>
      <c r="F12" s="38"/>
    </row>
    <row r="13" customFormat="false" ht="15.75" hidden="false" customHeight="true" outlineLevel="0" collapsed="false">
      <c r="B13" s="18" t="n">
        <v>2020</v>
      </c>
      <c r="C13" s="19" t="n">
        <v>1</v>
      </c>
      <c r="D13" s="20" t="n">
        <v>14643.9</v>
      </c>
      <c r="E13" s="21" t="n">
        <v>1633.17</v>
      </c>
      <c r="F13" s="22"/>
    </row>
    <row r="14" customFormat="false" ht="15.75" hidden="false" customHeight="true" outlineLevel="0" collapsed="false">
      <c r="B14" s="24"/>
      <c r="C14" s="25" t="n">
        <v>2</v>
      </c>
      <c r="D14" s="26" t="n">
        <v>11282.3</v>
      </c>
      <c r="E14" s="27" t="n">
        <v>1559.63</v>
      </c>
      <c r="F14" s="28"/>
    </row>
    <row r="15" customFormat="false" ht="15.75" hidden="false" customHeight="true" outlineLevel="0" collapsed="false">
      <c r="B15" s="24"/>
      <c r="C15" s="25" t="n">
        <v>3</v>
      </c>
      <c r="D15" s="26" t="n">
        <v>8558.6</v>
      </c>
      <c r="E15" s="27" t="n">
        <v>1322</v>
      </c>
      <c r="F15" s="28"/>
    </row>
    <row r="16" customFormat="false" ht="15.75" hidden="false" customHeight="true" outlineLevel="0" collapsed="false">
      <c r="B16" s="24"/>
      <c r="C16" s="25" t="n">
        <v>4</v>
      </c>
      <c r="D16" s="26" t="n">
        <v>9695.6</v>
      </c>
      <c r="E16" s="27" t="n">
        <v>2670.29</v>
      </c>
      <c r="F16" s="28"/>
    </row>
    <row r="17" customFormat="false" ht="15.75" hidden="false" customHeight="true" outlineLevel="0" collapsed="false">
      <c r="B17" s="24"/>
      <c r="C17" s="25" t="n">
        <v>5</v>
      </c>
      <c r="D17" s="26" t="n">
        <v>7172.3</v>
      </c>
      <c r="E17" s="27" t="n">
        <v>1886.74</v>
      </c>
      <c r="F17" s="28"/>
    </row>
    <row r="18" customFormat="false" ht="15.75" hidden="false" customHeight="true" outlineLevel="0" collapsed="false">
      <c r="B18" s="24"/>
      <c r="C18" s="25" t="n">
        <v>6</v>
      </c>
      <c r="D18" s="26" t="n">
        <v>7469.1</v>
      </c>
      <c r="E18" s="27" t="n">
        <v>1728.37</v>
      </c>
      <c r="F18" s="28"/>
      <c r="G18" s="4"/>
      <c r="H18" s="1"/>
    </row>
    <row r="19" customFormat="false" ht="15.75" hidden="false" customHeight="true" outlineLevel="0" collapsed="false">
      <c r="B19" s="24"/>
      <c r="C19" s="25" t="n">
        <v>7</v>
      </c>
      <c r="D19" s="26" t="n">
        <v>6346.49</v>
      </c>
      <c r="E19" s="27" t="n">
        <v>1611.85</v>
      </c>
      <c r="F19" s="28"/>
      <c r="G19" s="4"/>
      <c r="H19" s="1"/>
    </row>
    <row r="20" customFormat="false" ht="15.75" hidden="false" customHeight="true" outlineLevel="0" collapsed="false">
      <c r="B20" s="29"/>
      <c r="C20" s="30" t="n">
        <v>8</v>
      </c>
      <c r="D20" s="31" t="n">
        <v>5707.75</v>
      </c>
      <c r="E20" s="32" t="n">
        <v>1503.99</v>
      </c>
      <c r="F20" s="33"/>
      <c r="G20" s="4"/>
      <c r="H20" s="1"/>
    </row>
    <row r="21" customFormat="false" ht="15.75" hidden="false" customHeight="true" outlineLevel="0" collapsed="false">
      <c r="B21" s="34" t="s">
        <v>12</v>
      </c>
      <c r="C21" s="35"/>
      <c r="D21" s="36" t="n">
        <v>70876.04</v>
      </c>
      <c r="E21" s="37" t="n">
        <v>13916.04</v>
      </c>
      <c r="F21" s="38"/>
      <c r="G21" s="5"/>
      <c r="H21" s="6"/>
      <c r="K21" s="12"/>
    </row>
    <row r="22" customFormat="false" ht="15.75" hidden="false" customHeight="true" outlineLevel="0" collapsed="false">
      <c r="B22" s="39" t="s">
        <v>13</v>
      </c>
      <c r="C22" s="40"/>
      <c r="D22" s="41" t="n">
        <v>109911.44</v>
      </c>
      <c r="E22" s="42" t="n">
        <v>17644.71</v>
      </c>
      <c r="F22" s="43"/>
      <c r="I22" s="12"/>
      <c r="J22" s="12"/>
      <c r="K22" s="12"/>
    </row>
    <row r="23" customFormat="false" ht="15.75" hidden="false" customHeight="true" outlineLevel="0" collapsed="false">
      <c r="I23" s="12"/>
      <c r="J23" s="12"/>
      <c r="K23" s="12"/>
    </row>
    <row r="24" customFormat="false" ht="15.75" hidden="false" customHeight="true" outlineLevel="0" collapsed="false">
      <c r="G24" s="23"/>
      <c r="H24" s="23"/>
      <c r="I24" s="5"/>
      <c r="J24" s="12"/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>
      <c r="A28" s="44"/>
    </row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>
      <c r="D34" s="12"/>
      <c r="E34" s="12"/>
      <c r="F34" s="4"/>
      <c r="G34" s="4"/>
      <c r="H34" s="1"/>
    </row>
    <row r="35" customFormat="false" ht="15.75" hidden="false" customHeight="true" outlineLevel="0" collapsed="false">
      <c r="D35" s="12"/>
      <c r="E35" s="12"/>
      <c r="F35" s="4"/>
      <c r="G35" s="4"/>
      <c r="H35" s="1"/>
    </row>
    <row r="36" customFormat="false" ht="15.75" hidden="false" customHeight="true" outlineLevel="0" collapsed="false">
      <c r="A36" s="44"/>
      <c r="B36" s="23"/>
      <c r="C36" s="23"/>
      <c r="D36" s="5"/>
      <c r="E36" s="12"/>
      <c r="F36" s="23"/>
      <c r="G36" s="5"/>
      <c r="H36" s="6"/>
    </row>
    <row r="37" customFormat="false" ht="15.75" hidden="false" customHeight="true" outlineLevel="0" collapsed="false">
      <c r="I37" s="12"/>
      <c r="J37" s="12"/>
    </row>
    <row r="38" customFormat="false" ht="15.75" hidden="false" customHeight="true" outlineLevel="0" collapsed="false">
      <c r="I38" s="12"/>
      <c r="J38" s="12"/>
    </row>
    <row r="39" customFormat="false" ht="15.75" hidden="false" customHeight="true" outlineLevel="0" collapsed="false">
      <c r="G39" s="23"/>
      <c r="H39" s="23"/>
      <c r="I39" s="5"/>
      <c r="J39" s="12"/>
    </row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153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2" activeCellId="0" sqref="B2"/>
    </sheetView>
  </sheetViews>
  <sheetFormatPr defaultColWidth="12.63671875" defaultRowHeight="15" zeroHeight="false" outlineLevelRow="0" outlineLevelCol="0"/>
  <cols>
    <col collapsed="false" customWidth="true" hidden="false" outlineLevel="0" max="1" min="1" style="0" width="21.74"/>
    <col collapsed="false" customWidth="true" hidden="false" outlineLevel="0" max="2" min="2" style="0" width="32.5"/>
    <col collapsed="false" customWidth="true" hidden="false" outlineLevel="0" max="3" min="3" style="0" width="6.5"/>
    <col collapsed="false" customWidth="true" hidden="false" outlineLevel="0" max="4" min="4" style="0" width="8.76"/>
    <col collapsed="false" customWidth="true" hidden="false" outlineLevel="0" max="5" min="5" style="0" width="20.4"/>
    <col collapsed="false" customWidth="true" hidden="false" outlineLevel="0" max="6" min="6" style="0" width="6.25"/>
    <col collapsed="false" customWidth="true" hidden="false" outlineLevel="0" max="7" min="7" style="0" width="8.25"/>
    <col collapsed="false" customWidth="true" hidden="false" outlineLevel="0" max="9" min="9" style="0" width="12.88"/>
    <col collapsed="false" customWidth="true" hidden="false" outlineLevel="0" max="10" min="10" style="0" width="14.75"/>
    <col collapsed="false" customWidth="true" hidden="false" outlineLevel="0" max="11" min="11" style="0" width="8.25"/>
    <col collapsed="false" customWidth="true" hidden="false" outlineLevel="0" max="12" min="12" style="0" width="7.13"/>
    <col collapsed="false" customWidth="true" hidden="false" outlineLevel="0" max="13" min="13" style="0" width="13.88"/>
    <col collapsed="false" customWidth="true" hidden="false" outlineLevel="0" max="14" min="14" style="0" width="10.5"/>
    <col collapsed="false" customWidth="true" hidden="false" outlineLevel="0" max="15" min="15" style="0" width="9.13"/>
    <col collapsed="false" customWidth="true" hidden="false" outlineLevel="0" max="16" min="16" style="0" width="14.13"/>
    <col collapsed="false" customWidth="true" hidden="false" outlineLevel="0" max="17" min="17" style="0" width="8"/>
    <col collapsed="false" customWidth="true" hidden="false" outlineLevel="0" max="18" min="18" style="0" width="12.13"/>
    <col collapsed="false" customWidth="true" hidden="false" outlineLevel="0" max="19" min="19" style="0" width="8.5"/>
    <col collapsed="false" customWidth="true" hidden="false" outlineLevel="0" max="20" min="20" style="0" width="6.76"/>
    <col collapsed="false" customWidth="true" hidden="false" outlineLevel="0" max="23" min="21" style="0" width="9.75"/>
    <col collapsed="false" customWidth="true" hidden="false" outlineLevel="0" max="24" min="24" style="0" width="11.38"/>
  </cols>
  <sheetData>
    <row r="1" s="45" customFormat="true" ht="15.75" hidden="false" customHeight="true" outlineLevel="0" collapsed="false">
      <c r="A1" s="45" t="s">
        <v>14</v>
      </c>
      <c r="B1" s="45" t="s">
        <v>0</v>
      </c>
      <c r="C1" s="45" t="s">
        <v>2</v>
      </c>
      <c r="D1" s="45" t="s">
        <v>15</v>
      </c>
      <c r="E1" s="45" t="s">
        <v>16</v>
      </c>
      <c r="F1" s="45" t="s">
        <v>5</v>
      </c>
      <c r="G1" s="45" t="s">
        <v>6</v>
      </c>
      <c r="H1" s="45" t="s">
        <v>17</v>
      </c>
      <c r="I1" s="45" t="s">
        <v>18</v>
      </c>
      <c r="J1" s="45" t="s">
        <v>19</v>
      </c>
      <c r="K1" s="45" t="s">
        <v>20</v>
      </c>
      <c r="L1" s="45" t="s">
        <v>21</v>
      </c>
      <c r="M1" s="45" t="s">
        <v>22</v>
      </c>
      <c r="N1" s="45" t="s">
        <v>23</v>
      </c>
      <c r="O1" s="45" t="s">
        <v>24</v>
      </c>
      <c r="P1" s="45" t="s">
        <v>25</v>
      </c>
      <c r="Q1" s="45" t="s">
        <v>26</v>
      </c>
      <c r="R1" s="45" t="s">
        <v>27</v>
      </c>
      <c r="S1" s="45" t="s">
        <v>28</v>
      </c>
      <c r="T1" s="45" t="s">
        <v>29</v>
      </c>
    </row>
    <row r="2" customFormat="false" ht="15.75" hidden="false" customHeight="true" outlineLevel="0" collapsed="false">
      <c r="B2" s="0" t="s">
        <v>30</v>
      </c>
      <c r="C2" s="0" t="s">
        <v>3</v>
      </c>
      <c r="F2" s="0" t="n">
        <v>2020</v>
      </c>
      <c r="G2" s="0" t="n">
        <v>5</v>
      </c>
      <c r="H2" s="0" t="n">
        <v>49.38</v>
      </c>
      <c r="I2" s="0" t="n">
        <v>473.79</v>
      </c>
      <c r="J2" s="0" t="str">
        <f aca="false">I2-H2</f>
        <v>424.41 €</v>
      </c>
      <c r="K2" s="0" t="str">
        <f aca="false">H2/I2</f>
        <v>10.42%</v>
      </c>
      <c r="L2" s="0" t="str">
        <f aca="false">N2/P2</f>
        <v>0.22%</v>
      </c>
      <c r="M2" s="0" t="n">
        <v>20</v>
      </c>
      <c r="N2" s="0" t="n">
        <v>209</v>
      </c>
      <c r="O2" s="0" t="str">
        <f aca="false">H2/N2</f>
        <v>0.24 €</v>
      </c>
      <c r="P2" s="0" t="n">
        <v>94486</v>
      </c>
      <c r="Q2" s="0" t="str">
        <f aca="false">I2/H2</f>
        <v>959%</v>
      </c>
      <c r="R2" s="0" t="str">
        <f aca="false">I2/M2</f>
        <v>23.69 €</v>
      </c>
      <c r="S2" s="0" t="str">
        <f aca="false">H2/M2</f>
        <v>2.47 €</v>
      </c>
      <c r="T2" s="0" t="str">
        <f aca="false">M2/N2</f>
        <v>10%</v>
      </c>
    </row>
    <row r="3" customFormat="false" ht="15.75" hidden="false" customHeight="true" outlineLevel="0" collapsed="false">
      <c r="B3" s="0" t="s">
        <v>30</v>
      </c>
      <c r="C3" s="0" t="s">
        <v>3</v>
      </c>
      <c r="F3" s="0" t="n">
        <v>2020</v>
      </c>
      <c r="G3" s="0" t="n">
        <v>6</v>
      </c>
      <c r="H3" s="0" t="n">
        <v>469.35</v>
      </c>
      <c r="I3" s="0" t="n">
        <v>4188.74</v>
      </c>
      <c r="J3" s="0" t="str">
        <f aca="false">I3-H3</f>
        <v>3,719.39 €</v>
      </c>
      <c r="K3" s="0" t="str">
        <f aca="false">H3/I3</f>
        <v>11.21%</v>
      </c>
      <c r="L3" s="0" t="str">
        <f aca="false">N3/P3</f>
        <v>0.23%</v>
      </c>
      <c r="M3" s="0" t="n">
        <v>173</v>
      </c>
      <c r="N3" s="0" t="n">
        <v>1406</v>
      </c>
      <c r="O3" s="0" t="str">
        <f aca="false">H3/N3</f>
        <v>0.33 €</v>
      </c>
      <c r="P3" s="0" t="n">
        <v>598611</v>
      </c>
      <c r="Q3" s="0" t="str">
        <f aca="false">I3/H3</f>
        <v>892%</v>
      </c>
      <c r="R3" s="0" t="str">
        <f aca="false">I3/M3</f>
        <v>24.21 €</v>
      </c>
      <c r="S3" s="0" t="str">
        <f aca="false">H3/M3</f>
        <v>2.71 €</v>
      </c>
      <c r="T3" s="0" t="str">
        <f aca="false">M3/N3</f>
        <v>12%</v>
      </c>
    </row>
    <row r="4" customFormat="false" ht="15.75" hidden="false" customHeight="true" outlineLevel="0" collapsed="false">
      <c r="B4" s="0" t="s">
        <v>30</v>
      </c>
      <c r="C4" s="0" t="s">
        <v>3</v>
      </c>
      <c r="F4" s="0" t="n">
        <v>2020</v>
      </c>
      <c r="G4" s="0" t="n">
        <v>7</v>
      </c>
      <c r="H4" s="0" t="n">
        <v>441.4</v>
      </c>
      <c r="I4" s="0" t="n">
        <v>3744.36</v>
      </c>
      <c r="J4" s="0" t="str">
        <f aca="false">I4-H4</f>
        <v>3,302.96 €</v>
      </c>
      <c r="K4" s="0" t="str">
        <f aca="false">H4/I4</f>
        <v>11.79%</v>
      </c>
      <c r="L4" s="0" t="str">
        <f aca="false">N4/P4</f>
        <v>0.27%</v>
      </c>
      <c r="M4" s="0" t="n">
        <v>152</v>
      </c>
      <c r="N4" s="0" t="n">
        <v>1172</v>
      </c>
      <c r="O4" s="0" t="str">
        <f aca="false">H4/N4</f>
        <v>0.38 €</v>
      </c>
      <c r="P4" s="0" t="n">
        <v>435165</v>
      </c>
      <c r="Q4" s="0" t="str">
        <f aca="false">I4/H4</f>
        <v>848%</v>
      </c>
      <c r="R4" s="0" t="str">
        <f aca="false">I4/M4</f>
        <v>24.63 €</v>
      </c>
      <c r="S4" s="0" t="str">
        <f aca="false">H4/M4</f>
        <v>2.90 €</v>
      </c>
      <c r="T4" s="0" t="str">
        <f aca="false">M4/N4</f>
        <v>13%</v>
      </c>
    </row>
    <row r="5" customFormat="false" ht="15.75" hidden="false" customHeight="true" outlineLevel="0" collapsed="false">
      <c r="B5" s="0" t="s">
        <v>31</v>
      </c>
      <c r="C5" s="0" t="s">
        <v>3</v>
      </c>
      <c r="F5" s="0" t="n">
        <v>2020</v>
      </c>
      <c r="G5" s="0" t="n">
        <v>5</v>
      </c>
      <c r="H5" s="0" t="n">
        <v>13823.4</v>
      </c>
      <c r="I5" s="0" t="n">
        <v>56654.71</v>
      </c>
      <c r="J5" s="0" t="str">
        <f aca="false">I5-H5</f>
        <v>42,831.31 €</v>
      </c>
      <c r="K5" s="0" t="str">
        <f aca="false">H5/I5</f>
        <v>24.40%</v>
      </c>
      <c r="L5" s="0" t="str">
        <f aca="false">N5/P5</f>
        <v>0.85%</v>
      </c>
      <c r="M5" s="0" t="n">
        <v>1222</v>
      </c>
      <c r="N5" s="0" t="n">
        <v>45543</v>
      </c>
      <c r="O5" s="0" t="str">
        <f aca="false">H5/N5</f>
        <v>0.30 €</v>
      </c>
      <c r="P5" s="0" t="n">
        <v>5348539</v>
      </c>
      <c r="Q5" s="0" t="str">
        <f aca="false">I5/H5</f>
        <v>410%</v>
      </c>
      <c r="R5" s="0" t="str">
        <f aca="false">I5/M5</f>
        <v>46.36 €</v>
      </c>
      <c r="S5" s="0" t="str">
        <f aca="false">H5/M5</f>
        <v>11.31 €</v>
      </c>
      <c r="T5" s="0" t="str">
        <f aca="false">M5/N5</f>
        <v>3%</v>
      </c>
    </row>
    <row r="6" customFormat="false" ht="15.75" hidden="false" customHeight="true" outlineLevel="0" collapsed="false">
      <c r="B6" s="0" t="s">
        <v>31</v>
      </c>
      <c r="C6" s="0" t="s">
        <v>3</v>
      </c>
      <c r="F6" s="0" t="n">
        <v>2020</v>
      </c>
      <c r="G6" s="0" t="n">
        <v>6</v>
      </c>
      <c r="H6" s="0" t="n">
        <v>12900.11</v>
      </c>
      <c r="I6" s="0" t="n">
        <v>40905.6</v>
      </c>
      <c r="J6" s="0" t="str">
        <f aca="false">I6-H6</f>
        <v>28,005.49 €</v>
      </c>
      <c r="K6" s="0" t="str">
        <f aca="false">H6/I6</f>
        <v>31.54%</v>
      </c>
      <c r="L6" s="0" t="str">
        <f aca="false">N6/P6</f>
        <v>0.87%</v>
      </c>
      <c r="M6" s="0" t="n">
        <v>849</v>
      </c>
      <c r="N6" s="0" t="n">
        <v>44053</v>
      </c>
      <c r="O6" s="0" t="str">
        <f aca="false">H6/N6</f>
        <v>0.29 €</v>
      </c>
      <c r="P6" s="0" t="n">
        <v>5060273</v>
      </c>
      <c r="Q6" s="0" t="str">
        <f aca="false">I6/H6</f>
        <v>317%</v>
      </c>
      <c r="R6" s="0" t="str">
        <f aca="false">I6/M6</f>
        <v>48.18 €</v>
      </c>
      <c r="S6" s="0" t="str">
        <f aca="false">H6/M6</f>
        <v>15.19 €</v>
      </c>
      <c r="T6" s="0" t="str">
        <f aca="false">M6/N6</f>
        <v>2%</v>
      </c>
    </row>
    <row r="7" customFormat="false" ht="15.75" hidden="false" customHeight="true" outlineLevel="0" collapsed="false">
      <c r="B7" s="0" t="s">
        <v>31</v>
      </c>
      <c r="C7" s="0" t="s">
        <v>3</v>
      </c>
      <c r="F7" s="0" t="n">
        <v>2020</v>
      </c>
      <c r="G7" s="0" t="n">
        <v>7</v>
      </c>
      <c r="H7" s="0" t="n">
        <v>8201.06</v>
      </c>
      <c r="I7" s="0" t="n">
        <v>30908.19</v>
      </c>
      <c r="J7" s="0" t="str">
        <f aca="false">I7-H7</f>
        <v>22,707.13 €</v>
      </c>
      <c r="K7" s="0" t="str">
        <f aca="false">H7/I7</f>
        <v>26.53%</v>
      </c>
      <c r="L7" s="0" t="str">
        <f aca="false">N7/P7</f>
        <v>0.83%</v>
      </c>
      <c r="M7" s="0" t="n">
        <v>590</v>
      </c>
      <c r="N7" s="0" t="n">
        <v>34088</v>
      </c>
      <c r="O7" s="0" t="str">
        <f aca="false">H7/N7</f>
        <v>0.24 €</v>
      </c>
      <c r="P7" s="0" t="n">
        <v>4131451</v>
      </c>
      <c r="Q7" s="0" t="str">
        <f aca="false">I7/H7</f>
        <v>377%</v>
      </c>
      <c r="R7" s="0" t="str">
        <f aca="false">I7/M7</f>
        <v>52.39 €</v>
      </c>
      <c r="S7" s="0" t="str">
        <f aca="false">H7/M7</f>
        <v>13.90 €</v>
      </c>
      <c r="T7" s="0" t="str">
        <f aca="false">M7/N7</f>
        <v>2%</v>
      </c>
    </row>
    <row r="8" customFormat="false" ht="15.75" hidden="false" customHeight="true" outlineLevel="0" collapsed="false">
      <c r="B8" s="0" t="s">
        <v>32</v>
      </c>
      <c r="C8" s="0" t="s">
        <v>3</v>
      </c>
      <c r="F8" s="0" t="n">
        <v>2020</v>
      </c>
      <c r="G8" s="0" t="n">
        <v>1</v>
      </c>
      <c r="H8" s="0" t="n">
        <v>456.05</v>
      </c>
      <c r="I8" s="0" t="n">
        <v>1964.99</v>
      </c>
      <c r="J8" s="0" t="str">
        <f aca="false">I8-H8</f>
        <v>1,508.94 €</v>
      </c>
      <c r="K8" s="0" t="str">
        <f aca="false">H8/I8</f>
        <v>23.21%</v>
      </c>
      <c r="L8" s="0" t="str">
        <f aca="false">N8/P8</f>
        <v>0.32%</v>
      </c>
      <c r="M8" s="0" t="n">
        <v>119</v>
      </c>
      <c r="N8" s="0" t="n">
        <v>6567</v>
      </c>
      <c r="O8" s="0" t="str">
        <f aca="false">H8/N8</f>
        <v>0.07 €</v>
      </c>
      <c r="P8" s="0" t="n">
        <v>2046250</v>
      </c>
      <c r="Q8" s="0" t="str">
        <f aca="false">I8/H8</f>
        <v>431%</v>
      </c>
      <c r="R8" s="0" t="str">
        <f aca="false">I8/M8</f>
        <v>16.51 €</v>
      </c>
      <c r="S8" s="0" t="str">
        <f aca="false">H8/M8</f>
        <v>3.83 €</v>
      </c>
      <c r="T8" s="0" t="str">
        <f aca="false">M8/N8</f>
        <v>2%</v>
      </c>
    </row>
    <row r="9" customFormat="false" ht="15.75" hidden="false" customHeight="true" outlineLevel="0" collapsed="false">
      <c r="B9" s="0" t="s">
        <v>32</v>
      </c>
      <c r="C9" s="0" t="s">
        <v>3</v>
      </c>
      <c r="F9" s="0" t="n">
        <v>2019</v>
      </c>
      <c r="G9" s="0" t="n">
        <v>9</v>
      </c>
      <c r="H9" s="0" t="n">
        <v>87.15</v>
      </c>
      <c r="I9" s="0" t="n">
        <v>739.52</v>
      </c>
      <c r="J9" s="0" t="str">
        <f aca="false">I9-H9</f>
        <v>652.37 €</v>
      </c>
      <c r="K9" s="0" t="str">
        <f aca="false">H9/I9</f>
        <v>11.78%</v>
      </c>
      <c r="L9" s="0" t="str">
        <f aca="false">N9/P9</f>
        <v>0.24%</v>
      </c>
      <c r="M9" s="0" t="n">
        <v>54</v>
      </c>
      <c r="N9" s="0" t="n">
        <v>1432</v>
      </c>
      <c r="O9" s="0" t="str">
        <f aca="false">H9/N9</f>
        <v>0.06 €</v>
      </c>
      <c r="P9" s="0" t="n">
        <v>607187</v>
      </c>
      <c r="Q9" s="0" t="str">
        <f aca="false">I9/H9</f>
        <v>849%</v>
      </c>
      <c r="R9" s="0" t="str">
        <f aca="false">I9/M9</f>
        <v>13.69 €</v>
      </c>
      <c r="S9" s="0" t="str">
        <f aca="false">H9/M9</f>
        <v>1.61 €</v>
      </c>
      <c r="T9" s="0" t="str">
        <f aca="false">M9/N9</f>
        <v>4%</v>
      </c>
    </row>
    <row r="10" customFormat="false" ht="15.75" hidden="false" customHeight="true" outlineLevel="0" collapsed="false">
      <c r="B10" s="0" t="s">
        <v>32</v>
      </c>
      <c r="C10" s="0" t="s">
        <v>3</v>
      </c>
      <c r="F10" s="0" t="n">
        <v>2019</v>
      </c>
      <c r="G10" s="0" t="n">
        <v>10</v>
      </c>
      <c r="H10" s="0" t="n">
        <v>1062.8</v>
      </c>
      <c r="I10" s="0" t="n">
        <v>2170.25</v>
      </c>
      <c r="J10" s="0" t="str">
        <f aca="false">I10-H10</f>
        <v>1,107.45 €</v>
      </c>
      <c r="K10" s="0" t="str">
        <f aca="false">H10/I10</f>
        <v>48.97%</v>
      </c>
      <c r="L10" s="0" t="str">
        <f aca="false">N10/P10</f>
        <v>0.37%</v>
      </c>
      <c r="M10" s="0" t="n">
        <v>134</v>
      </c>
      <c r="N10" s="0" t="n">
        <v>6567</v>
      </c>
      <c r="O10" s="0" t="str">
        <f aca="false">H10/N10</f>
        <v>0.16 €</v>
      </c>
      <c r="P10" s="0" t="n">
        <v>1769025</v>
      </c>
      <c r="Q10" s="0" t="str">
        <f aca="false">I10/H10</f>
        <v>204%</v>
      </c>
      <c r="R10" s="0" t="str">
        <f aca="false">I10/M10</f>
        <v>16.20 €</v>
      </c>
      <c r="S10" s="0" t="str">
        <f aca="false">H10/M10</f>
        <v>7.93 €</v>
      </c>
      <c r="T10" s="0" t="str">
        <f aca="false">M10/N10</f>
        <v>2%</v>
      </c>
    </row>
    <row r="11" customFormat="false" ht="15.75" hidden="false" customHeight="true" outlineLevel="0" collapsed="false">
      <c r="B11" s="0" t="s">
        <v>32</v>
      </c>
      <c r="C11" s="0" t="s">
        <v>3</v>
      </c>
      <c r="F11" s="0" t="n">
        <v>2019</v>
      </c>
      <c r="G11" s="0" t="n">
        <v>11</v>
      </c>
      <c r="H11" s="0" t="n">
        <v>1503.76</v>
      </c>
      <c r="I11" s="0" t="n">
        <v>3170.37</v>
      </c>
      <c r="J11" s="0" t="str">
        <f aca="false">I11-H11</f>
        <v>1,666.61 €</v>
      </c>
      <c r="K11" s="0" t="str">
        <f aca="false">H11/I11</f>
        <v>47.43%</v>
      </c>
      <c r="L11" s="0" t="str">
        <f aca="false">N11/P11</f>
        <v>0.33%</v>
      </c>
      <c r="M11" s="0" t="n">
        <v>191</v>
      </c>
      <c r="N11" s="0" t="n">
        <v>9622</v>
      </c>
      <c r="O11" s="0" t="str">
        <f aca="false">H11/N11</f>
        <v>0.16 €</v>
      </c>
      <c r="P11" s="0" t="n">
        <v>2892795</v>
      </c>
      <c r="Q11" s="0" t="str">
        <f aca="false">I11/H11</f>
        <v>211%</v>
      </c>
      <c r="R11" s="0" t="str">
        <f aca="false">I11/M11</f>
        <v>16.60 €</v>
      </c>
      <c r="S11" s="0" t="str">
        <f aca="false">H11/M11</f>
        <v>7.87 €</v>
      </c>
      <c r="T11" s="0" t="str">
        <f aca="false">M11/N11</f>
        <v>2%</v>
      </c>
    </row>
    <row r="12" customFormat="false" ht="15.75" hidden="false" customHeight="true" outlineLevel="0" collapsed="false">
      <c r="B12" s="0" t="s">
        <v>32</v>
      </c>
      <c r="C12" s="0" t="s">
        <v>3</v>
      </c>
      <c r="F12" s="0" t="n">
        <v>2019</v>
      </c>
      <c r="G12" s="0" t="n">
        <v>12</v>
      </c>
      <c r="H12" s="0" t="n">
        <v>709.81</v>
      </c>
      <c r="I12" s="0" t="n">
        <v>3672.55</v>
      </c>
      <c r="J12" s="0" t="str">
        <f aca="false">I12-H12</f>
        <v>2,962.74 €</v>
      </c>
      <c r="K12" s="0" t="str">
        <f aca="false">H12/I12</f>
        <v>19.33%</v>
      </c>
      <c r="L12" s="0" t="str">
        <f aca="false">N12/P12</f>
        <v>0.25%</v>
      </c>
      <c r="M12" s="0" t="n">
        <v>172</v>
      </c>
      <c r="N12" s="0" t="n">
        <v>8491</v>
      </c>
      <c r="O12" s="0" t="str">
        <f aca="false">H12/N12</f>
        <v>0.08 €</v>
      </c>
      <c r="P12" s="0" t="n">
        <v>3460666</v>
      </c>
      <c r="Q12" s="0" t="str">
        <f aca="false">I12/H12</f>
        <v>517%</v>
      </c>
      <c r="R12" s="0" t="str">
        <f aca="false">I12/M12</f>
        <v>21.35 €</v>
      </c>
      <c r="S12" s="0" t="str">
        <f aca="false">H12/M12</f>
        <v>4.13 €</v>
      </c>
      <c r="T12" s="0" t="str">
        <f aca="false">M12/N12</f>
        <v>2%</v>
      </c>
    </row>
    <row r="13" customFormat="false" ht="15.75" hidden="false" customHeight="true" outlineLevel="0" collapsed="false">
      <c r="B13" s="0" t="s">
        <v>32</v>
      </c>
      <c r="C13" s="0" t="s">
        <v>3</v>
      </c>
      <c r="F13" s="0" t="n">
        <v>2020</v>
      </c>
      <c r="G13" s="0" t="n">
        <v>2</v>
      </c>
      <c r="H13" s="0" t="n">
        <v>466.08</v>
      </c>
      <c r="I13" s="0" t="n">
        <v>2181.73</v>
      </c>
      <c r="J13" s="0" t="str">
        <f aca="false">I13-H13</f>
        <v>1,715.65 €</v>
      </c>
      <c r="K13" s="0" t="str">
        <f aca="false">H13/I13</f>
        <v>21.36%</v>
      </c>
      <c r="L13" s="0" t="str">
        <f aca="false">N13/P13</f>
        <v>0.25%</v>
      </c>
      <c r="M13" s="0" t="n">
        <v>104</v>
      </c>
      <c r="N13" s="0" t="n">
        <v>6255</v>
      </c>
      <c r="O13" s="0" t="str">
        <f aca="false">H13/N13</f>
        <v>0.07 €</v>
      </c>
      <c r="P13" s="0" t="n">
        <v>2507860</v>
      </c>
      <c r="Q13" s="0" t="str">
        <f aca="false">I13/H13</f>
        <v>468%</v>
      </c>
      <c r="R13" s="0" t="str">
        <f aca="false">I13/M13</f>
        <v>20.98 €</v>
      </c>
      <c r="S13" s="0" t="str">
        <f aca="false">H13/M13</f>
        <v>4.48 €</v>
      </c>
      <c r="T13" s="0" t="str">
        <f aca="false">M13/N13</f>
        <v>2%</v>
      </c>
    </row>
    <row r="14" customFormat="false" ht="15.75" hidden="false" customHeight="true" outlineLevel="0" collapsed="false">
      <c r="B14" s="0" t="s">
        <v>32</v>
      </c>
      <c r="C14" s="0" t="s">
        <v>3</v>
      </c>
      <c r="F14" s="0" t="n">
        <v>2020</v>
      </c>
      <c r="G14" s="0" t="n">
        <v>3</v>
      </c>
      <c r="H14" s="0" t="n">
        <v>938.63</v>
      </c>
      <c r="I14" s="0" t="n">
        <v>2055.84</v>
      </c>
      <c r="J14" s="0" t="str">
        <f aca="false">I14-H14</f>
        <v>1,117.21 €</v>
      </c>
      <c r="K14" s="0" t="str">
        <f aca="false">H14/I14</f>
        <v>45.66%</v>
      </c>
      <c r="L14" s="0" t="str">
        <f aca="false">N14/P14</f>
        <v>0.35%</v>
      </c>
      <c r="M14" s="0" t="n">
        <v>150</v>
      </c>
      <c r="N14" s="0" t="n">
        <v>7774</v>
      </c>
      <c r="O14" s="0" t="str">
        <f aca="false">H14/N14</f>
        <v>0.12 €</v>
      </c>
      <c r="P14" s="0" t="n">
        <v>2194876</v>
      </c>
      <c r="Q14" s="0" t="str">
        <f aca="false">I14/H14</f>
        <v>219%</v>
      </c>
      <c r="R14" s="0" t="str">
        <f aca="false">I14/M14</f>
        <v>13.71 €</v>
      </c>
      <c r="S14" s="0" t="str">
        <f aca="false">H14/M14</f>
        <v>6.26 €</v>
      </c>
      <c r="T14" s="0" t="str">
        <f aca="false">M14/N14</f>
        <v>2%</v>
      </c>
    </row>
    <row r="15" customFormat="false" ht="15.75" hidden="false" customHeight="true" outlineLevel="0" collapsed="false">
      <c r="B15" s="0" t="s">
        <v>32</v>
      </c>
      <c r="C15" s="0" t="s">
        <v>3</v>
      </c>
      <c r="F15" s="0" t="n">
        <v>2020</v>
      </c>
      <c r="G15" s="0" t="n">
        <v>4</v>
      </c>
      <c r="H15" s="0" t="n">
        <v>1639.01</v>
      </c>
      <c r="I15" s="0" t="n">
        <v>4147.23</v>
      </c>
      <c r="J15" s="0" t="str">
        <f aca="false">I15-H15</f>
        <v>2,508.22 €</v>
      </c>
      <c r="K15" s="0" t="str">
        <f aca="false">H15/I15</f>
        <v>39.52%</v>
      </c>
      <c r="L15" s="0" t="str">
        <f aca="false">N15/P15</f>
        <v>0.52%</v>
      </c>
      <c r="M15" s="0" t="n">
        <v>319</v>
      </c>
      <c r="N15" s="0" t="n">
        <v>13946</v>
      </c>
      <c r="O15" s="0" t="str">
        <f aca="false">H15/N15</f>
        <v>0.12 €</v>
      </c>
      <c r="P15" s="0" t="n">
        <v>2678924</v>
      </c>
      <c r="Q15" s="0" t="str">
        <f aca="false">I15/H15</f>
        <v>253%</v>
      </c>
      <c r="R15" s="0" t="str">
        <f aca="false">I15/M15</f>
        <v>13.00 €</v>
      </c>
      <c r="S15" s="0" t="str">
        <f aca="false">H15/M15</f>
        <v>5.14 €</v>
      </c>
      <c r="T15" s="0" t="str">
        <f aca="false">M15/N15</f>
        <v>2%</v>
      </c>
    </row>
    <row r="16" customFormat="false" ht="15.75" hidden="false" customHeight="true" outlineLevel="0" collapsed="false">
      <c r="B16" s="0" t="s">
        <v>32</v>
      </c>
      <c r="C16" s="0" t="s">
        <v>3</v>
      </c>
      <c r="F16" s="0" t="n">
        <v>2020</v>
      </c>
      <c r="G16" s="0" t="n">
        <v>5</v>
      </c>
      <c r="H16" s="0" t="n">
        <v>2359.59</v>
      </c>
      <c r="I16" s="0" t="n">
        <v>5570.86</v>
      </c>
      <c r="J16" s="0" t="str">
        <f aca="false">I16-H16</f>
        <v>3,211.27 €</v>
      </c>
      <c r="K16" s="0" t="str">
        <f aca="false">H16/I16</f>
        <v>42.36%</v>
      </c>
      <c r="L16" s="0" t="str">
        <f aca="false">N16/P16</f>
        <v>0.45%</v>
      </c>
      <c r="M16" s="0" t="n">
        <v>454</v>
      </c>
      <c r="N16" s="0" t="n">
        <v>20678</v>
      </c>
      <c r="O16" s="0" t="str">
        <f aca="false">H16/N16</f>
        <v>0.11 €</v>
      </c>
      <c r="P16" s="0" t="n">
        <v>4593110</v>
      </c>
      <c r="Q16" s="0" t="str">
        <f aca="false">I16/H16</f>
        <v>236%</v>
      </c>
      <c r="R16" s="0" t="str">
        <f aca="false">I16/M16</f>
        <v>12.27 €</v>
      </c>
      <c r="S16" s="0" t="str">
        <f aca="false">H16/M16</f>
        <v>5.20 €</v>
      </c>
      <c r="T16" s="0" t="str">
        <f aca="false">M16/N16</f>
        <v>2%</v>
      </c>
    </row>
    <row r="17" customFormat="false" ht="15.75" hidden="false" customHeight="true" outlineLevel="0" collapsed="false">
      <c r="B17" s="0" t="s">
        <v>32</v>
      </c>
      <c r="C17" s="0" t="s">
        <v>3</v>
      </c>
      <c r="F17" s="0" t="n">
        <v>2020</v>
      </c>
      <c r="G17" s="0" t="n">
        <v>6</v>
      </c>
      <c r="H17" s="0" t="n">
        <v>2318.08</v>
      </c>
      <c r="I17" s="0" t="n">
        <v>6635.49</v>
      </c>
      <c r="J17" s="0" t="str">
        <f aca="false">I17-H17</f>
        <v>4,317.41 €</v>
      </c>
      <c r="K17" s="0" t="str">
        <f aca="false">H17/I17</f>
        <v>34.93%</v>
      </c>
      <c r="L17" s="0" t="str">
        <f aca="false">N17/P17</f>
        <v>0.53%</v>
      </c>
      <c r="M17" s="0" t="n">
        <v>528</v>
      </c>
      <c r="N17" s="0" t="n">
        <v>20858</v>
      </c>
      <c r="O17" s="0" t="str">
        <f aca="false">H17/N17</f>
        <v>0.11 €</v>
      </c>
      <c r="P17" s="0" t="n">
        <v>3899327</v>
      </c>
      <c r="Q17" s="0" t="str">
        <f aca="false">I17/H17</f>
        <v>286%</v>
      </c>
      <c r="R17" s="0" t="str">
        <f aca="false">I17/M17</f>
        <v>12.57 €</v>
      </c>
      <c r="S17" s="0" t="str">
        <f aca="false">H17/M17</f>
        <v>4.39 €</v>
      </c>
      <c r="T17" s="0" t="str">
        <f aca="false">M17/N17</f>
        <v>3%</v>
      </c>
    </row>
    <row r="18" customFormat="false" ht="15.75" hidden="false" customHeight="true" outlineLevel="0" collapsed="false">
      <c r="B18" s="0" t="s">
        <v>32</v>
      </c>
      <c r="C18" s="0" t="s">
        <v>3</v>
      </c>
      <c r="F18" s="0" t="n">
        <v>2020</v>
      </c>
      <c r="G18" s="0" t="n">
        <v>7</v>
      </c>
      <c r="H18" s="0" t="n">
        <v>2316.03</v>
      </c>
      <c r="I18" s="0" t="n">
        <v>5842.79</v>
      </c>
      <c r="J18" s="0" t="str">
        <f aca="false">I18-H18</f>
        <v>3,526.76 €</v>
      </c>
      <c r="K18" s="0" t="str">
        <f aca="false">H18/I18</f>
        <v>39.64%</v>
      </c>
      <c r="L18" s="0" t="str">
        <f aca="false">N18/P18</f>
        <v>0.60%</v>
      </c>
      <c r="M18" s="0" t="n">
        <v>418</v>
      </c>
      <c r="N18" s="0" t="n">
        <v>19602</v>
      </c>
      <c r="O18" s="0" t="str">
        <f aca="false">H18/N18</f>
        <v>0.12 €</v>
      </c>
      <c r="P18" s="0" t="n">
        <v>3264908</v>
      </c>
      <c r="Q18" s="0" t="str">
        <f aca="false">I18/H18</f>
        <v>252%</v>
      </c>
      <c r="R18" s="0" t="str">
        <f aca="false">I18/M18</f>
        <v>13.98 €</v>
      </c>
      <c r="S18" s="0" t="str">
        <f aca="false">H18/M18</f>
        <v>5.54 €</v>
      </c>
      <c r="T18" s="0" t="str">
        <f aca="false">M18/N18</f>
        <v>2%</v>
      </c>
    </row>
    <row r="19" customFormat="false" ht="15.75" hidden="false" customHeight="true" outlineLevel="0" collapsed="false">
      <c r="B19" s="0" t="s">
        <v>33</v>
      </c>
      <c r="C19" s="0" t="s">
        <v>3</v>
      </c>
      <c r="E19" s="0" t="s">
        <v>34</v>
      </c>
      <c r="F19" s="0" t="n">
        <v>2019</v>
      </c>
      <c r="G19" s="0" t="n">
        <v>9</v>
      </c>
      <c r="H19" s="0" t="n">
        <v>5106.69</v>
      </c>
      <c r="I19" s="0" t="n">
        <v>7084.24</v>
      </c>
      <c r="J19" s="0" t="str">
        <f aca="false">I19-H19</f>
        <v>1,977.55 €</v>
      </c>
      <c r="K19" s="0" t="str">
        <f aca="false">H19/I19</f>
        <v>72.09%</v>
      </c>
      <c r="L19" s="0" t="str">
        <f aca="false">N19/P19</f>
        <v>0.52%</v>
      </c>
      <c r="M19" s="0" t="n">
        <v>125</v>
      </c>
      <c r="N19" s="0" t="n">
        <v>3629</v>
      </c>
      <c r="O19" s="0" t="str">
        <f aca="false">H19/N19</f>
        <v>1.41 €</v>
      </c>
      <c r="P19" s="0" t="n">
        <v>702761</v>
      </c>
      <c r="Q19" s="0" t="str">
        <f aca="false">I19/H19</f>
        <v>139%</v>
      </c>
      <c r="R19" s="0" t="str">
        <f aca="false">I19/M19</f>
        <v>56.67 €</v>
      </c>
      <c r="S19" s="0" t="str">
        <f aca="false">H19/M19</f>
        <v>40.85 €</v>
      </c>
      <c r="T19" s="0" t="str">
        <f aca="false">M19/N19</f>
        <v>3%</v>
      </c>
    </row>
    <row r="20" customFormat="false" ht="15.75" hidden="false" customHeight="true" outlineLevel="0" collapsed="false">
      <c r="B20" s="0" t="s">
        <v>33</v>
      </c>
      <c r="C20" s="0" t="s">
        <v>3</v>
      </c>
      <c r="E20" s="0" t="s">
        <v>35</v>
      </c>
      <c r="F20" s="0" t="n">
        <v>2019</v>
      </c>
      <c r="G20" s="0" t="n">
        <v>9</v>
      </c>
      <c r="H20" s="0" t="n">
        <v>506.89</v>
      </c>
      <c r="I20" s="0" t="n">
        <v>428.56</v>
      </c>
      <c r="J20" s="0" t="str">
        <f aca="false">I20-H20</f>
        <v>- 78.33 €</v>
      </c>
      <c r="K20" s="0" t="str">
        <f aca="false">H20/I20</f>
        <v>118.28%</v>
      </c>
      <c r="L20" s="0" t="str">
        <f aca="false">N20/P20</f>
        <v>0.19%</v>
      </c>
      <c r="M20" s="0" t="n">
        <v>13</v>
      </c>
      <c r="N20" s="0" t="n">
        <v>370</v>
      </c>
      <c r="O20" s="0" t="str">
        <f aca="false">H20/N20</f>
        <v>1.37 €</v>
      </c>
      <c r="P20" s="0" t="n">
        <v>191575</v>
      </c>
      <c r="Q20" s="0" t="str">
        <f aca="false">I20/H20</f>
        <v>85%</v>
      </c>
      <c r="R20" s="0" t="str">
        <f aca="false">I20/M20</f>
        <v>32.97 €</v>
      </c>
      <c r="S20" s="0" t="str">
        <f aca="false">H20/M20</f>
        <v>38.99 €</v>
      </c>
      <c r="T20" s="0" t="str">
        <f aca="false">M20/N20</f>
        <v>4%</v>
      </c>
    </row>
    <row r="21" customFormat="false" ht="15.75" hidden="false" customHeight="true" outlineLevel="0" collapsed="false">
      <c r="B21" s="0" t="s">
        <v>33</v>
      </c>
      <c r="C21" s="0" t="s">
        <v>3</v>
      </c>
      <c r="E21" s="0" t="s">
        <v>36</v>
      </c>
      <c r="F21" s="0" t="n">
        <v>2019</v>
      </c>
      <c r="G21" s="0" t="n">
        <v>9</v>
      </c>
      <c r="H21" s="0" t="n">
        <v>872.24</v>
      </c>
      <c r="I21" s="0" t="n">
        <v>652.96</v>
      </c>
      <c r="J21" s="0" t="str">
        <f aca="false">I21-H21</f>
        <v>- 219.28 €</v>
      </c>
      <c r="K21" s="0" t="str">
        <f aca="false">H21/I21</f>
        <v>133.58%</v>
      </c>
      <c r="L21" s="0" t="str">
        <f aca="false">N21/P21</f>
        <v>0.43%</v>
      </c>
      <c r="M21" s="0" t="n">
        <v>14</v>
      </c>
      <c r="N21" s="0" t="n">
        <v>711</v>
      </c>
      <c r="O21" s="0" t="str">
        <f aca="false">H21/N21</f>
        <v>1.23 €</v>
      </c>
      <c r="P21" s="0" t="n">
        <v>164076</v>
      </c>
      <c r="Q21" s="0" t="str">
        <f aca="false">I21/H21</f>
        <v>75%</v>
      </c>
      <c r="R21" s="0" t="str">
        <f aca="false">I21/M21</f>
        <v>46.64 €</v>
      </c>
      <c r="S21" s="0" t="str">
        <f aca="false">H21/M21</f>
        <v>62.30 €</v>
      </c>
      <c r="T21" s="0" t="str">
        <f aca="false">M21/N21</f>
        <v>2%</v>
      </c>
    </row>
    <row r="22" customFormat="false" ht="15.75" hidden="false" customHeight="true" outlineLevel="0" collapsed="false">
      <c r="B22" s="0" t="s">
        <v>33</v>
      </c>
      <c r="C22" s="0" t="s">
        <v>3</v>
      </c>
      <c r="E22" s="0" t="s">
        <v>37</v>
      </c>
      <c r="F22" s="0" t="n">
        <v>2019</v>
      </c>
      <c r="G22" s="0" t="n">
        <v>9</v>
      </c>
      <c r="H22" s="0" t="n">
        <v>1879.68</v>
      </c>
      <c r="I22" s="0" t="n">
        <v>1918.04</v>
      </c>
      <c r="J22" s="0" t="str">
        <f aca="false">I22-H22</f>
        <v>38.36 €</v>
      </c>
      <c r="K22" s="0" t="str">
        <f aca="false">H22/I22</f>
        <v>98.00%</v>
      </c>
      <c r="L22" s="0" t="str">
        <f aca="false">N22/P22</f>
        <v>0.68%</v>
      </c>
      <c r="M22" s="0" t="n">
        <v>69</v>
      </c>
      <c r="N22" s="0" t="n">
        <v>1928</v>
      </c>
      <c r="O22" s="0" t="str">
        <f aca="false">H22/N22</f>
        <v>0.97 €</v>
      </c>
      <c r="P22" s="0" t="n">
        <v>281611</v>
      </c>
      <c r="Q22" s="0" t="str">
        <f aca="false">I22/H22</f>
        <v>102%</v>
      </c>
      <c r="R22" s="0" t="str">
        <f aca="false">I22/M22</f>
        <v>27.80 €</v>
      </c>
      <c r="S22" s="0" t="str">
        <f aca="false">H22/M22</f>
        <v>27.24 €</v>
      </c>
      <c r="T22" s="0" t="str">
        <f aca="false">M22/N22</f>
        <v>4%</v>
      </c>
    </row>
    <row r="23" customFormat="false" ht="15.75" hidden="false" customHeight="true" outlineLevel="0" collapsed="false">
      <c r="B23" s="0" t="s">
        <v>33</v>
      </c>
      <c r="C23" s="0" t="s">
        <v>3</v>
      </c>
      <c r="E23" s="0" t="s">
        <v>34</v>
      </c>
      <c r="F23" s="0" t="n">
        <v>2019</v>
      </c>
      <c r="G23" s="0" t="n">
        <v>10</v>
      </c>
      <c r="H23" s="0" t="n">
        <v>4958.74</v>
      </c>
      <c r="I23" s="0" t="n">
        <v>9576.03</v>
      </c>
      <c r="J23" s="0" t="str">
        <f aca="false">I23-H23</f>
        <v>4,617.29 €</v>
      </c>
      <c r="K23" s="0" t="str">
        <f aca="false">H23/I23</f>
        <v>51.78%</v>
      </c>
      <c r="L23" s="0" t="str">
        <f aca="false">N23/P23</f>
        <v>0.60%</v>
      </c>
      <c r="M23" s="0" t="n">
        <v>170</v>
      </c>
      <c r="N23" s="0" t="n">
        <v>3786</v>
      </c>
      <c r="O23" s="0" t="str">
        <f aca="false">H23/N23</f>
        <v>1.31 €</v>
      </c>
      <c r="P23" s="0" t="n">
        <v>630163</v>
      </c>
      <c r="Q23" s="0" t="str">
        <f aca="false">I23/H23</f>
        <v>193%</v>
      </c>
      <c r="R23" s="0" t="str">
        <f aca="false">I23/M23</f>
        <v>56.33 €</v>
      </c>
      <c r="S23" s="0" t="str">
        <f aca="false">H23/M23</f>
        <v>29.17 €</v>
      </c>
      <c r="T23" s="0" t="str">
        <f aca="false">M23/N23</f>
        <v>4%</v>
      </c>
    </row>
    <row r="24" customFormat="false" ht="15.75" hidden="false" customHeight="true" outlineLevel="0" collapsed="false">
      <c r="B24" s="0" t="s">
        <v>33</v>
      </c>
      <c r="C24" s="0" t="s">
        <v>3</v>
      </c>
      <c r="E24" s="0" t="s">
        <v>35</v>
      </c>
      <c r="F24" s="0" t="n">
        <v>2019</v>
      </c>
      <c r="G24" s="0" t="n">
        <v>10</v>
      </c>
      <c r="H24" s="0" t="n">
        <v>361.15</v>
      </c>
      <c r="I24" s="0" t="n">
        <v>1753.4</v>
      </c>
      <c r="J24" s="0" t="str">
        <f aca="false">I24-H24</f>
        <v>1,392.25 €</v>
      </c>
      <c r="K24" s="0" t="str">
        <f aca="false">H24/I24</f>
        <v>20.60%</v>
      </c>
      <c r="L24" s="0" t="str">
        <f aca="false">N24/P24</f>
        <v>0.36%</v>
      </c>
      <c r="M24" s="0" t="n">
        <v>35</v>
      </c>
      <c r="N24" s="0" t="n">
        <v>332</v>
      </c>
      <c r="O24" s="0" t="str">
        <f aca="false">H24/N24</f>
        <v>1.09 €</v>
      </c>
      <c r="P24" s="0" t="n">
        <v>92561</v>
      </c>
      <c r="Q24" s="0" t="str">
        <f aca="false">I24/H24</f>
        <v>486%</v>
      </c>
      <c r="R24" s="0" t="str">
        <f aca="false">I24/M24</f>
        <v>50.10 €</v>
      </c>
      <c r="S24" s="0" t="str">
        <f aca="false">H24/M24</f>
        <v>10.32 €</v>
      </c>
      <c r="T24" s="0" t="str">
        <f aca="false">M24/N24</f>
        <v>11%</v>
      </c>
    </row>
    <row r="25" customFormat="false" ht="15.75" hidden="false" customHeight="true" outlineLevel="0" collapsed="false">
      <c r="B25" s="0" t="s">
        <v>33</v>
      </c>
      <c r="C25" s="0" t="s">
        <v>3</v>
      </c>
      <c r="E25" s="0" t="s">
        <v>36</v>
      </c>
      <c r="F25" s="0" t="n">
        <v>2019</v>
      </c>
      <c r="G25" s="0" t="n">
        <v>10</v>
      </c>
      <c r="H25" s="0" t="n">
        <v>403.86</v>
      </c>
      <c r="I25" s="0" t="n">
        <v>788.17</v>
      </c>
      <c r="J25" s="0" t="str">
        <f aca="false">I25-H25</f>
        <v>384.31 €</v>
      </c>
      <c r="K25" s="0" t="str">
        <f aca="false">H25/I25</f>
        <v>51.24%</v>
      </c>
      <c r="L25" s="0" t="str">
        <f aca="false">N25/P25</f>
        <v>0.32%</v>
      </c>
      <c r="M25" s="0" t="n">
        <v>17</v>
      </c>
      <c r="N25" s="0" t="n">
        <v>397</v>
      </c>
      <c r="O25" s="0" t="str">
        <f aca="false">H25/N25</f>
        <v>1.02 €</v>
      </c>
      <c r="P25" s="0" t="n">
        <v>122844</v>
      </c>
      <c r="Q25" s="0" t="str">
        <f aca="false">I25/H25</f>
        <v>195%</v>
      </c>
      <c r="R25" s="0" t="str">
        <f aca="false">I25/M25</f>
        <v>46.36 €</v>
      </c>
      <c r="S25" s="0" t="str">
        <f aca="false">H25/M25</f>
        <v>23.76 €</v>
      </c>
      <c r="T25" s="0" t="str">
        <f aca="false">M25/N25</f>
        <v>4%</v>
      </c>
    </row>
    <row r="26" customFormat="false" ht="15.75" hidden="false" customHeight="true" outlineLevel="0" collapsed="false">
      <c r="B26" s="0" t="s">
        <v>33</v>
      </c>
      <c r="C26" s="0" t="s">
        <v>3</v>
      </c>
      <c r="E26" s="0" t="s">
        <v>37</v>
      </c>
      <c r="F26" s="0" t="n">
        <v>2019</v>
      </c>
      <c r="G26" s="0" t="n">
        <v>10</v>
      </c>
      <c r="H26" s="0" t="n">
        <v>1826.07</v>
      </c>
      <c r="I26" s="0" t="n">
        <v>1915.8</v>
      </c>
      <c r="J26" s="0" t="str">
        <f aca="false">I26-H26</f>
        <v>89.73 €</v>
      </c>
      <c r="K26" s="0" t="str">
        <f aca="false">H26/I26</f>
        <v>95.32%</v>
      </c>
      <c r="L26" s="0" t="str">
        <f aca="false">N26/P26</f>
        <v>0.62%</v>
      </c>
      <c r="M26" s="0" t="n">
        <v>85</v>
      </c>
      <c r="N26" s="0" t="n">
        <v>2243</v>
      </c>
      <c r="O26" s="0" t="str">
        <f aca="false">H26/N26</f>
        <v>0.81 €</v>
      </c>
      <c r="P26" s="0" t="n">
        <v>359722</v>
      </c>
      <c r="Q26" s="0" t="str">
        <f aca="false">I26/H26</f>
        <v>105%</v>
      </c>
      <c r="R26" s="0" t="str">
        <f aca="false">I26/M26</f>
        <v>22.54 €</v>
      </c>
      <c r="S26" s="0" t="str">
        <f aca="false">H26/M26</f>
        <v>21.48 €</v>
      </c>
      <c r="T26" s="0" t="str">
        <f aca="false">M26/N26</f>
        <v>4%</v>
      </c>
    </row>
    <row r="27" customFormat="false" ht="15.75" hidden="false" customHeight="true" outlineLevel="0" collapsed="false">
      <c r="B27" s="0" t="s">
        <v>33</v>
      </c>
      <c r="C27" s="0" t="s">
        <v>3</v>
      </c>
      <c r="E27" s="0" t="s">
        <v>34</v>
      </c>
      <c r="F27" s="0" t="n">
        <v>2019</v>
      </c>
      <c r="G27" s="0" t="n">
        <v>11</v>
      </c>
      <c r="H27" s="0" t="n">
        <v>5017.45</v>
      </c>
      <c r="I27" s="0" t="n">
        <v>9449.22</v>
      </c>
      <c r="J27" s="0" t="str">
        <f aca="false">I27-H27</f>
        <v>4,431.77 €</v>
      </c>
      <c r="K27" s="0" t="str">
        <f aca="false">H27/I27</f>
        <v>53.10%</v>
      </c>
      <c r="L27" s="0" t="str">
        <f aca="false">N27/P27</f>
        <v>0.52%</v>
      </c>
      <c r="M27" s="0" t="n">
        <v>158</v>
      </c>
      <c r="N27" s="0" t="n">
        <v>3795</v>
      </c>
      <c r="O27" s="0" t="str">
        <f aca="false">H27/N27</f>
        <v>1.32 €</v>
      </c>
      <c r="P27" s="0" t="n">
        <v>734135</v>
      </c>
      <c r="Q27" s="0" t="str">
        <f aca="false">I27/H27</f>
        <v>188%</v>
      </c>
      <c r="R27" s="0" t="str">
        <f aca="false">I27/M27</f>
        <v>59.81 €</v>
      </c>
      <c r="S27" s="0" t="str">
        <f aca="false">H27/M27</f>
        <v>31.76 €</v>
      </c>
      <c r="T27" s="0" t="str">
        <f aca="false">M27/N27</f>
        <v>4%</v>
      </c>
    </row>
    <row r="28" customFormat="false" ht="15.75" hidden="false" customHeight="true" outlineLevel="0" collapsed="false">
      <c r="B28" s="0" t="s">
        <v>33</v>
      </c>
      <c r="C28" s="0" t="s">
        <v>3</v>
      </c>
      <c r="E28" s="0" t="s">
        <v>35</v>
      </c>
      <c r="F28" s="0" t="n">
        <v>2019</v>
      </c>
      <c r="G28" s="0" t="n">
        <v>11</v>
      </c>
      <c r="H28" s="0" t="n">
        <v>772.51</v>
      </c>
      <c r="I28" s="0" t="n">
        <v>2098.8</v>
      </c>
      <c r="J28" s="0" t="str">
        <f aca="false">I28-H28</f>
        <v>1,326.29 €</v>
      </c>
      <c r="K28" s="0" t="str">
        <f aca="false">H28/I28</f>
        <v>36.81%</v>
      </c>
      <c r="L28" s="0" t="str">
        <f aca="false">N28/P28</f>
        <v>0.61%</v>
      </c>
      <c r="M28" s="0" t="n">
        <v>41</v>
      </c>
      <c r="N28" s="0" t="n">
        <v>670</v>
      </c>
      <c r="O28" s="0" t="str">
        <f aca="false">H28/N28</f>
        <v>1.15 €</v>
      </c>
      <c r="P28" s="0" t="n">
        <v>109630</v>
      </c>
      <c r="Q28" s="0" t="str">
        <f aca="false">I28/H28</f>
        <v>272%</v>
      </c>
      <c r="R28" s="0" t="str">
        <f aca="false">I28/M28</f>
        <v>51.19 €</v>
      </c>
      <c r="S28" s="0" t="str">
        <f aca="false">H28/M28</f>
        <v>18.84 €</v>
      </c>
      <c r="T28" s="0" t="str">
        <f aca="false">M28/N28</f>
        <v>6%</v>
      </c>
    </row>
    <row r="29" customFormat="false" ht="15.75" hidden="false" customHeight="true" outlineLevel="0" collapsed="false">
      <c r="B29" s="0" t="s">
        <v>33</v>
      </c>
      <c r="C29" s="0" t="s">
        <v>3</v>
      </c>
      <c r="E29" s="0" t="s">
        <v>36</v>
      </c>
      <c r="F29" s="0" t="n">
        <v>2019</v>
      </c>
      <c r="G29" s="0" t="n">
        <v>11</v>
      </c>
      <c r="H29" s="0" t="n">
        <v>309.27</v>
      </c>
      <c r="I29" s="0" t="n">
        <v>139.92</v>
      </c>
      <c r="J29" s="0" t="str">
        <f aca="false">I29-H29</f>
        <v>- 169.35 €</v>
      </c>
      <c r="K29" s="0" t="str">
        <f aca="false">H29/I29</f>
        <v>221.03%</v>
      </c>
      <c r="L29" s="0" t="str">
        <f aca="false">N29/P29</f>
        <v>0.39%</v>
      </c>
      <c r="M29" s="0" t="n">
        <v>3</v>
      </c>
      <c r="N29" s="0" t="n">
        <v>407</v>
      </c>
      <c r="O29" s="0" t="str">
        <f aca="false">H29/N29</f>
        <v>0.76 €</v>
      </c>
      <c r="P29" s="0" t="n">
        <v>103794</v>
      </c>
      <c r="Q29" s="0" t="str">
        <f aca="false">I29/H29</f>
        <v>45%</v>
      </c>
      <c r="R29" s="0" t="str">
        <f aca="false">I29/M29</f>
        <v>46.64 €</v>
      </c>
      <c r="S29" s="0" t="str">
        <f aca="false">H29/M29</f>
        <v>103.09 €</v>
      </c>
      <c r="T29" s="0" t="str">
        <f aca="false">M29/N29</f>
        <v>1%</v>
      </c>
    </row>
    <row r="30" customFormat="false" ht="15.75" hidden="false" customHeight="true" outlineLevel="0" collapsed="false">
      <c r="B30" s="0" t="s">
        <v>33</v>
      </c>
      <c r="C30" s="0" t="s">
        <v>3</v>
      </c>
      <c r="E30" s="0" t="s">
        <v>37</v>
      </c>
      <c r="F30" s="0" t="n">
        <v>2019</v>
      </c>
      <c r="G30" s="0" t="n">
        <v>11</v>
      </c>
      <c r="H30" s="0" t="n">
        <v>668.02</v>
      </c>
      <c r="I30" s="0" t="n">
        <v>651</v>
      </c>
      <c r="J30" s="0" t="str">
        <f aca="false">I30-H30</f>
        <v>- 17.02 €</v>
      </c>
      <c r="K30" s="0" t="str">
        <f aca="false">H30/I30</f>
        <v>102.61%</v>
      </c>
      <c r="L30" s="0" t="str">
        <f aca="false">N30/P30</f>
        <v>0.94%</v>
      </c>
      <c r="M30" s="0" t="n">
        <v>29</v>
      </c>
      <c r="N30" s="0" t="n">
        <v>881</v>
      </c>
      <c r="O30" s="0" t="str">
        <f aca="false">H30/N30</f>
        <v>0.76 €</v>
      </c>
      <c r="P30" s="0" t="n">
        <v>93973</v>
      </c>
      <c r="Q30" s="0" t="str">
        <f aca="false">I30/H30</f>
        <v>97%</v>
      </c>
      <c r="R30" s="0" t="str">
        <f aca="false">I30/M30</f>
        <v>22.45 €</v>
      </c>
      <c r="S30" s="0" t="str">
        <f aca="false">H30/M30</f>
        <v>23.04 €</v>
      </c>
      <c r="T30" s="0" t="str">
        <f aca="false">M30/N30</f>
        <v>3%</v>
      </c>
    </row>
    <row r="31" customFormat="false" ht="15.75" hidden="false" customHeight="true" outlineLevel="0" collapsed="false">
      <c r="B31" s="0" t="s">
        <v>33</v>
      </c>
      <c r="C31" s="0" t="s">
        <v>3</v>
      </c>
      <c r="E31" s="0" t="s">
        <v>38</v>
      </c>
      <c r="F31" s="0" t="n">
        <v>2019</v>
      </c>
      <c r="G31" s="0" t="n">
        <v>11</v>
      </c>
      <c r="H31" s="0" t="n">
        <v>1602.29</v>
      </c>
      <c r="I31" s="0" t="n">
        <v>2029.45</v>
      </c>
      <c r="J31" s="0" t="str">
        <f aca="false">I31-H31</f>
        <v>427.16 €</v>
      </c>
      <c r="K31" s="0" t="str">
        <f aca="false">H31/I31</f>
        <v>78.95%</v>
      </c>
      <c r="L31" s="0" t="str">
        <f aca="false">N31/P31</f>
        <v>0.12%</v>
      </c>
      <c r="M31" s="0" t="n">
        <v>46</v>
      </c>
      <c r="N31" s="0" t="n">
        <v>1213</v>
      </c>
      <c r="O31" s="0" t="str">
        <f aca="false">H31/N31</f>
        <v>1.32 €</v>
      </c>
      <c r="P31" s="0" t="n">
        <v>1031878</v>
      </c>
      <c r="Q31" s="0" t="str">
        <f aca="false">I31/H31</f>
        <v>127%</v>
      </c>
      <c r="R31" s="0" t="str">
        <f aca="false">I31/M31</f>
        <v>44.12 €</v>
      </c>
      <c r="S31" s="0" t="str">
        <f aca="false">H31/M31</f>
        <v>34.83 €</v>
      </c>
      <c r="T31" s="0" t="str">
        <f aca="false">M31/N31</f>
        <v>4%</v>
      </c>
    </row>
    <row r="32" customFormat="false" ht="15.75" hidden="false" customHeight="true" outlineLevel="0" collapsed="false">
      <c r="B32" s="0" t="s">
        <v>33</v>
      </c>
      <c r="C32" s="0" t="s">
        <v>3</v>
      </c>
      <c r="E32" s="0" t="s">
        <v>39</v>
      </c>
      <c r="F32" s="0" t="n">
        <v>2019</v>
      </c>
      <c r="G32" s="0" t="n">
        <v>11</v>
      </c>
      <c r="H32" s="0" t="n">
        <v>86.85</v>
      </c>
      <c r="I32" s="0" t="n">
        <v>385.7</v>
      </c>
      <c r="J32" s="0" t="str">
        <f aca="false">I32-H32</f>
        <v>298.85 €</v>
      </c>
      <c r="K32" s="0" t="str">
        <f aca="false">H32/I32</f>
        <v>22.52%</v>
      </c>
      <c r="L32" s="0" t="str">
        <f aca="false">N32/P32</f>
        <v>0.17%</v>
      </c>
      <c r="M32" s="0" t="n">
        <v>8</v>
      </c>
      <c r="N32" s="0" t="n">
        <v>140</v>
      </c>
      <c r="O32" s="0" t="str">
        <f aca="false">H32/N32</f>
        <v>0.62 €</v>
      </c>
      <c r="P32" s="0" t="n">
        <v>81881</v>
      </c>
      <c r="Q32" s="0" t="str">
        <f aca="false">I32/H32</f>
        <v>444%</v>
      </c>
      <c r="R32" s="0" t="str">
        <f aca="false">I32/M32</f>
        <v>48.21 €</v>
      </c>
      <c r="S32" s="0" t="str">
        <f aca="false">H32/M32</f>
        <v>10.86 €</v>
      </c>
      <c r="T32" s="0" t="str">
        <f aca="false">M32/N32</f>
        <v>6%</v>
      </c>
    </row>
    <row r="33" customFormat="false" ht="15.75" hidden="false" customHeight="true" outlineLevel="0" collapsed="false">
      <c r="B33" s="0" t="s">
        <v>33</v>
      </c>
      <c r="C33" s="0" t="s">
        <v>3</v>
      </c>
      <c r="E33" s="0" t="s">
        <v>34</v>
      </c>
      <c r="F33" s="0" t="n">
        <v>2019</v>
      </c>
      <c r="G33" s="0" t="n">
        <v>12</v>
      </c>
      <c r="H33" s="0" t="n">
        <v>4806.85</v>
      </c>
      <c r="I33" s="0" t="n">
        <v>9088.11</v>
      </c>
      <c r="J33" s="0" t="str">
        <f aca="false">I33-H33</f>
        <v>4,281.26 €</v>
      </c>
      <c r="K33" s="0" t="str">
        <f aca="false">H33/I33</f>
        <v>52.89%</v>
      </c>
      <c r="L33" s="0" t="str">
        <f aca="false">N33/P33</f>
        <v>0.49%</v>
      </c>
      <c r="M33" s="0" t="n">
        <v>157</v>
      </c>
      <c r="N33" s="0" t="n">
        <v>3606</v>
      </c>
      <c r="O33" s="0" t="str">
        <f aca="false">H33/N33</f>
        <v>1.33 €</v>
      </c>
      <c r="P33" s="0" t="n">
        <v>731208</v>
      </c>
      <c r="Q33" s="0" t="str">
        <f aca="false">I33/H33</f>
        <v>189%</v>
      </c>
      <c r="R33" s="0" t="str">
        <f aca="false">I33/M33</f>
        <v>57.89 €</v>
      </c>
      <c r="S33" s="0" t="str">
        <f aca="false">H33/M33</f>
        <v>30.62 €</v>
      </c>
      <c r="T33" s="0" t="str">
        <f aca="false">M33/N33</f>
        <v>4%</v>
      </c>
    </row>
    <row r="34" customFormat="false" ht="15.75" hidden="false" customHeight="true" outlineLevel="0" collapsed="false">
      <c r="B34" s="0" t="s">
        <v>33</v>
      </c>
      <c r="C34" s="0" t="s">
        <v>3</v>
      </c>
      <c r="E34" s="0" t="s">
        <v>35</v>
      </c>
      <c r="F34" s="0" t="n">
        <v>2019</v>
      </c>
      <c r="G34" s="0" t="n">
        <v>12</v>
      </c>
      <c r="H34" s="0" t="n">
        <v>1066.18</v>
      </c>
      <c r="I34" s="0" t="n">
        <v>3031.6</v>
      </c>
      <c r="J34" s="0" t="str">
        <f aca="false">I34-H34</f>
        <v>1,965.42 €</v>
      </c>
      <c r="K34" s="0" t="str">
        <f aca="false">H34/I34</f>
        <v>35.17%</v>
      </c>
      <c r="L34" s="0" t="str">
        <f aca="false">N34/P34</f>
        <v>0.46%</v>
      </c>
      <c r="M34" s="0" t="n">
        <v>46</v>
      </c>
      <c r="N34" s="0" t="n">
        <v>853</v>
      </c>
      <c r="O34" s="0" t="str">
        <f aca="false">H34/N34</f>
        <v>1.25 €</v>
      </c>
      <c r="P34" s="0" t="n">
        <v>186376</v>
      </c>
      <c r="Q34" s="0" t="str">
        <f aca="false">I34/H34</f>
        <v>284%</v>
      </c>
      <c r="R34" s="0" t="str">
        <f aca="false">I34/M34</f>
        <v>65.90 €</v>
      </c>
      <c r="S34" s="0" t="str">
        <f aca="false">H34/M34</f>
        <v>23.18 €</v>
      </c>
      <c r="T34" s="0" t="str">
        <f aca="false">M34/N34</f>
        <v>5%</v>
      </c>
    </row>
    <row r="35" customFormat="false" ht="15.75" hidden="false" customHeight="true" outlineLevel="0" collapsed="false">
      <c r="B35" s="0" t="s">
        <v>33</v>
      </c>
      <c r="C35" s="0" t="s">
        <v>3</v>
      </c>
      <c r="E35" s="0" t="s">
        <v>36</v>
      </c>
      <c r="F35" s="0" t="n">
        <v>2019</v>
      </c>
      <c r="G35" s="0" t="n">
        <v>12</v>
      </c>
      <c r="H35" s="0" t="n">
        <v>51.63</v>
      </c>
      <c r="I35" s="0" t="n">
        <v>186.56</v>
      </c>
      <c r="J35" s="0" t="str">
        <f aca="false">I35-H35</f>
        <v>134.93 €</v>
      </c>
      <c r="K35" s="0" t="str">
        <f aca="false">H35/I35</f>
        <v>27.67%</v>
      </c>
      <c r="L35" s="0" t="str">
        <f aca="false">N35/P35</f>
        <v>0.27%</v>
      </c>
      <c r="M35" s="0" t="n">
        <v>4</v>
      </c>
      <c r="N35" s="0" t="n">
        <v>71</v>
      </c>
      <c r="O35" s="0" t="str">
        <f aca="false">H35/N35</f>
        <v>0.73 €</v>
      </c>
      <c r="P35" s="0" t="n">
        <v>26452</v>
      </c>
      <c r="Q35" s="0" t="str">
        <f aca="false">I35/H35</f>
        <v>361%</v>
      </c>
      <c r="R35" s="0" t="str">
        <f aca="false">I35/M35</f>
        <v>46.64 €</v>
      </c>
      <c r="S35" s="0" t="str">
        <f aca="false">H35/M35</f>
        <v>12.91 €</v>
      </c>
      <c r="T35" s="0" t="str">
        <f aca="false">M35/N35</f>
        <v>6%</v>
      </c>
    </row>
    <row r="36" customFormat="false" ht="15.75" hidden="false" customHeight="true" outlineLevel="0" collapsed="false">
      <c r="B36" s="0" t="s">
        <v>33</v>
      </c>
      <c r="C36" s="0" t="s">
        <v>3</v>
      </c>
      <c r="E36" s="0" t="s">
        <v>37</v>
      </c>
      <c r="F36" s="0" t="n">
        <v>2019</v>
      </c>
      <c r="G36" s="0" t="n">
        <v>12</v>
      </c>
      <c r="H36" s="0" t="n">
        <v>329.92</v>
      </c>
      <c r="I36" s="0" t="n">
        <v>725.4</v>
      </c>
      <c r="J36" s="0" t="str">
        <f aca="false">I36-H36</f>
        <v>395.48 €</v>
      </c>
      <c r="K36" s="0" t="str">
        <f aca="false">H36/I36</f>
        <v>45.48%</v>
      </c>
      <c r="L36" s="0" t="str">
        <f aca="false">N36/P36</f>
        <v>0.42%</v>
      </c>
      <c r="M36" s="0" t="n">
        <v>34</v>
      </c>
      <c r="N36" s="0" t="n">
        <v>651</v>
      </c>
      <c r="O36" s="0" t="str">
        <f aca="false">H36/N36</f>
        <v>0.51 €</v>
      </c>
      <c r="P36" s="0" t="n">
        <v>153934</v>
      </c>
      <c r="Q36" s="0" t="str">
        <f aca="false">I36/H36</f>
        <v>220%</v>
      </c>
      <c r="R36" s="0" t="str">
        <f aca="false">I36/M36</f>
        <v>21.34 €</v>
      </c>
      <c r="S36" s="0" t="str">
        <f aca="false">H36/M36</f>
        <v>9.70 €</v>
      </c>
      <c r="T36" s="0" t="str">
        <f aca="false">M36/N36</f>
        <v>5%</v>
      </c>
    </row>
    <row r="37" customFormat="false" ht="15.75" hidden="false" customHeight="true" outlineLevel="0" collapsed="false">
      <c r="B37" s="0" t="s">
        <v>33</v>
      </c>
      <c r="C37" s="0" t="s">
        <v>3</v>
      </c>
      <c r="E37" s="0" t="s">
        <v>38</v>
      </c>
      <c r="F37" s="0" t="n">
        <v>2019</v>
      </c>
      <c r="G37" s="0" t="n">
        <v>12</v>
      </c>
      <c r="H37" s="0" t="n">
        <v>731.77</v>
      </c>
      <c r="I37" s="0" t="n">
        <v>1257.9</v>
      </c>
      <c r="J37" s="0" t="str">
        <f aca="false">I37-H37</f>
        <v>526.13 €</v>
      </c>
      <c r="K37" s="0" t="str">
        <f aca="false">H37/I37</f>
        <v>58.17%</v>
      </c>
      <c r="L37" s="0" t="str">
        <f aca="false">N37/P37</f>
        <v>0.15%</v>
      </c>
      <c r="M37" s="0" t="n">
        <v>29</v>
      </c>
      <c r="N37" s="0" t="n">
        <v>750</v>
      </c>
      <c r="O37" s="0" t="str">
        <f aca="false">H37/N37</f>
        <v>0.98 €</v>
      </c>
      <c r="P37" s="0" t="n">
        <v>488690</v>
      </c>
      <c r="Q37" s="0" t="str">
        <f aca="false">I37/H37</f>
        <v>172%</v>
      </c>
      <c r="R37" s="0" t="str">
        <f aca="false">I37/M37</f>
        <v>43.38 €</v>
      </c>
      <c r="S37" s="0" t="str">
        <f aca="false">H37/M37</f>
        <v>25.23 €</v>
      </c>
      <c r="T37" s="0" t="str">
        <f aca="false">M37/N37</f>
        <v>4%</v>
      </c>
    </row>
    <row r="38" customFormat="false" ht="15.75" hidden="false" customHeight="true" outlineLevel="0" collapsed="false">
      <c r="B38" s="0" t="s">
        <v>33</v>
      </c>
      <c r="C38" s="0" t="s">
        <v>3</v>
      </c>
      <c r="E38" s="0" t="s">
        <v>39</v>
      </c>
      <c r="F38" s="0" t="n">
        <v>2019</v>
      </c>
      <c r="G38" s="0" t="n">
        <v>12</v>
      </c>
      <c r="H38" s="0" t="n">
        <v>1873.17</v>
      </c>
      <c r="I38" s="0" t="n">
        <v>3823.85</v>
      </c>
      <c r="J38" s="0" t="str">
        <f aca="false">I38-H38</f>
        <v>1,950.68 €</v>
      </c>
      <c r="K38" s="0" t="str">
        <f aca="false">H38/I38</f>
        <v>48.99%</v>
      </c>
      <c r="L38" s="0" t="str">
        <f aca="false">N38/P38</f>
        <v>0.39%</v>
      </c>
      <c r="M38" s="0" t="n">
        <v>88</v>
      </c>
      <c r="N38" s="0" t="n">
        <v>2391</v>
      </c>
      <c r="O38" s="0" t="str">
        <f aca="false">H38/N38</f>
        <v>0.78 €</v>
      </c>
      <c r="P38" s="0" t="n">
        <v>619016</v>
      </c>
      <c r="Q38" s="0" t="str">
        <f aca="false">I38/H38</f>
        <v>204%</v>
      </c>
      <c r="R38" s="0" t="str">
        <f aca="false">I38/M38</f>
        <v>43.45 €</v>
      </c>
      <c r="S38" s="0" t="str">
        <f aca="false">H38/M38</f>
        <v>21.29 €</v>
      </c>
      <c r="T38" s="0" t="str">
        <f aca="false">M38/N38</f>
        <v>4%</v>
      </c>
    </row>
    <row r="39" customFormat="false" ht="15.75" hidden="false" customHeight="true" outlineLevel="0" collapsed="false">
      <c r="B39" s="0" t="s">
        <v>33</v>
      </c>
      <c r="C39" s="0" t="s">
        <v>3</v>
      </c>
      <c r="E39" s="0" t="s">
        <v>34</v>
      </c>
      <c r="F39" s="0" t="n">
        <v>2020</v>
      </c>
      <c r="G39" s="0" t="n">
        <v>1</v>
      </c>
      <c r="H39" s="0" t="n">
        <v>6244.03</v>
      </c>
      <c r="I39" s="0" t="n">
        <v>11395.5</v>
      </c>
      <c r="J39" s="0" t="str">
        <f aca="false">I39-H39</f>
        <v>5,151.47 €</v>
      </c>
      <c r="K39" s="0" t="str">
        <f aca="false">H39/I39</f>
        <v>54.79%</v>
      </c>
      <c r="L39" s="0" t="str">
        <f aca="false">N39/P39</f>
        <v>0.57%</v>
      </c>
      <c r="M39" s="0" t="n">
        <v>206</v>
      </c>
      <c r="N39" s="0" t="n">
        <v>5503</v>
      </c>
      <c r="O39" s="0" t="str">
        <f aca="false">H39/N39</f>
        <v>1.13 €</v>
      </c>
      <c r="P39" s="0" t="n">
        <v>961694</v>
      </c>
      <c r="Q39" s="0" t="str">
        <f aca="false">I39/H39</f>
        <v>183%</v>
      </c>
      <c r="R39" s="0" t="str">
        <f aca="false">I39/M39</f>
        <v>55.32 €</v>
      </c>
      <c r="S39" s="0" t="str">
        <f aca="false">H39/M39</f>
        <v>30.31 €</v>
      </c>
      <c r="T39" s="0" t="str">
        <f aca="false">M39/N39</f>
        <v>4%</v>
      </c>
    </row>
    <row r="40" customFormat="false" ht="15.75" hidden="false" customHeight="true" outlineLevel="0" collapsed="false">
      <c r="B40" s="0" t="s">
        <v>33</v>
      </c>
      <c r="C40" s="0" t="s">
        <v>3</v>
      </c>
      <c r="E40" s="0" t="s">
        <v>35</v>
      </c>
      <c r="F40" s="0" t="n">
        <v>2020</v>
      </c>
      <c r="G40" s="0" t="n">
        <v>1</v>
      </c>
      <c r="H40" s="0" t="n">
        <v>615.99</v>
      </c>
      <c r="I40" s="0" t="n">
        <v>1823.19</v>
      </c>
      <c r="J40" s="0" t="str">
        <f aca="false">I40-H40</f>
        <v>1,207.20 €</v>
      </c>
      <c r="K40" s="0" t="str">
        <f aca="false">H40/I40</f>
        <v>33.79%</v>
      </c>
      <c r="L40" s="0" t="str">
        <f aca="false">N40/P40</f>
        <v>0.35%</v>
      </c>
      <c r="M40" s="0" t="n">
        <v>34</v>
      </c>
      <c r="N40" s="0" t="n">
        <v>732</v>
      </c>
      <c r="O40" s="0" t="str">
        <f aca="false">H40/N40</f>
        <v>0.84 €</v>
      </c>
      <c r="P40" s="0" t="n">
        <v>208641</v>
      </c>
      <c r="Q40" s="0" t="str">
        <f aca="false">I40/H40</f>
        <v>296%</v>
      </c>
      <c r="R40" s="0" t="str">
        <f aca="false">I40/M40</f>
        <v>53.62 €</v>
      </c>
      <c r="S40" s="0" t="str">
        <f aca="false">H40/M40</f>
        <v>18.12 €</v>
      </c>
      <c r="T40" s="0" t="str">
        <f aca="false">M40/N40</f>
        <v>5%</v>
      </c>
    </row>
    <row r="41" customFormat="false" ht="15.75" hidden="false" customHeight="true" outlineLevel="0" collapsed="false">
      <c r="B41" s="0" t="s">
        <v>33</v>
      </c>
      <c r="C41" s="0" t="s">
        <v>3</v>
      </c>
      <c r="E41" s="0" t="s">
        <v>36</v>
      </c>
      <c r="F41" s="0" t="n">
        <v>2020</v>
      </c>
      <c r="G41" s="0" t="n">
        <v>1</v>
      </c>
      <c r="H41" s="0" t="n">
        <v>152.6</v>
      </c>
      <c r="I41" s="0" t="n">
        <v>46.64</v>
      </c>
      <c r="J41" s="0" t="str">
        <f aca="false">I41-H41</f>
        <v>- 105.96 €</v>
      </c>
      <c r="K41" s="0" t="str">
        <f aca="false">H41/I41</f>
        <v>327.19%</v>
      </c>
      <c r="L41" s="0" t="str">
        <f aca="false">N41/P41</f>
        <v>0.33%</v>
      </c>
      <c r="M41" s="0" t="n">
        <v>1</v>
      </c>
      <c r="N41" s="0" t="n">
        <v>158</v>
      </c>
      <c r="O41" s="0" t="str">
        <f aca="false">H41/N41</f>
        <v>0.97 €</v>
      </c>
      <c r="P41" s="0" t="n">
        <v>47460</v>
      </c>
      <c r="Q41" s="0" t="str">
        <f aca="false">I41/H41</f>
        <v>31%</v>
      </c>
      <c r="R41" s="0" t="str">
        <f aca="false">I41/M41</f>
        <v>46.64 €</v>
      </c>
      <c r="S41" s="0" t="str">
        <f aca="false">H41/M41</f>
        <v>152.60 €</v>
      </c>
      <c r="T41" s="0" t="str">
        <f aca="false">M41/N41</f>
        <v>1%</v>
      </c>
    </row>
    <row r="42" customFormat="false" ht="15.75" hidden="false" customHeight="true" outlineLevel="0" collapsed="false">
      <c r="B42" s="0" t="s">
        <v>33</v>
      </c>
      <c r="C42" s="0" t="s">
        <v>3</v>
      </c>
      <c r="E42" s="0" t="s">
        <v>37</v>
      </c>
      <c r="F42" s="0" t="n">
        <v>2020</v>
      </c>
      <c r="G42" s="0" t="n">
        <v>1</v>
      </c>
      <c r="H42" s="0" t="n">
        <v>619.49</v>
      </c>
      <c r="I42" s="0" t="n">
        <v>1566.61</v>
      </c>
      <c r="J42" s="0" t="str">
        <f aca="false">I42-H42</f>
        <v>947.12 €</v>
      </c>
      <c r="K42" s="0" t="str">
        <f aca="false">H42/I42</f>
        <v>39.54%</v>
      </c>
      <c r="L42" s="0" t="str">
        <f aca="false">N42/P42</f>
        <v>0.57%</v>
      </c>
      <c r="M42" s="0" t="n">
        <v>53</v>
      </c>
      <c r="N42" s="0" t="n">
        <v>952</v>
      </c>
      <c r="O42" s="0" t="str">
        <f aca="false">H42/N42</f>
        <v>0.65 €</v>
      </c>
      <c r="P42" s="0" t="n">
        <v>167199</v>
      </c>
      <c r="Q42" s="0" t="str">
        <f aca="false">I42/H42</f>
        <v>253%</v>
      </c>
      <c r="R42" s="0" t="str">
        <f aca="false">I42/M42</f>
        <v>29.56 €</v>
      </c>
      <c r="S42" s="0" t="str">
        <f aca="false">H42/M42</f>
        <v>11.69 €</v>
      </c>
      <c r="T42" s="0" t="str">
        <f aca="false">M42/N42</f>
        <v>6%</v>
      </c>
    </row>
    <row r="43" customFormat="false" ht="15.75" hidden="false" customHeight="true" outlineLevel="0" collapsed="false">
      <c r="B43" s="0" t="s">
        <v>33</v>
      </c>
      <c r="C43" s="0" t="s">
        <v>3</v>
      </c>
      <c r="E43" s="0" t="s">
        <v>38</v>
      </c>
      <c r="F43" s="0" t="n">
        <v>2020</v>
      </c>
      <c r="G43" s="0" t="n">
        <v>1</v>
      </c>
      <c r="H43" s="0" t="n">
        <v>727.11</v>
      </c>
      <c r="I43" s="0" t="n">
        <v>1006.32</v>
      </c>
      <c r="J43" s="0" t="str">
        <f aca="false">I43-H43</f>
        <v>279.21 €</v>
      </c>
      <c r="K43" s="0" t="str">
        <f aca="false">H43/I43</f>
        <v>72.25%</v>
      </c>
      <c r="L43" s="0" t="str">
        <f aca="false">N43/P43</f>
        <v>0.20%</v>
      </c>
      <c r="M43" s="0" t="n">
        <v>24</v>
      </c>
      <c r="N43" s="0" t="n">
        <v>1118</v>
      </c>
      <c r="O43" s="0" t="str">
        <f aca="false">H43/N43</f>
        <v>0.65 €</v>
      </c>
      <c r="P43" s="0" t="n">
        <v>546241</v>
      </c>
      <c r="Q43" s="0" t="str">
        <f aca="false">I43/H43</f>
        <v>138%</v>
      </c>
      <c r="R43" s="0" t="str">
        <f aca="false">I43/M43</f>
        <v>41.93 €</v>
      </c>
      <c r="S43" s="0" t="str">
        <f aca="false">H43/M43</f>
        <v>30.30 €</v>
      </c>
      <c r="T43" s="0" t="str">
        <f aca="false">M43/N43</f>
        <v>2%</v>
      </c>
    </row>
    <row r="44" customFormat="false" ht="15.75" hidden="false" customHeight="true" outlineLevel="0" collapsed="false">
      <c r="B44" s="0" t="s">
        <v>33</v>
      </c>
      <c r="C44" s="0" t="s">
        <v>3</v>
      </c>
      <c r="E44" s="0" t="s">
        <v>39</v>
      </c>
      <c r="F44" s="0" t="n">
        <v>2020</v>
      </c>
      <c r="G44" s="0" t="n">
        <v>1</v>
      </c>
      <c r="H44" s="0" t="n">
        <v>1858.53</v>
      </c>
      <c r="I44" s="0" t="n">
        <v>5031.72</v>
      </c>
      <c r="J44" s="0" t="str">
        <f aca="false">I44-H44</f>
        <v>3,173.19 €</v>
      </c>
      <c r="K44" s="0" t="str">
        <f aca="false">H44/I44</f>
        <v>36.94%</v>
      </c>
      <c r="L44" s="0" t="str">
        <f aca="false">N44/P44</f>
        <v>0.29%</v>
      </c>
      <c r="M44" s="0" t="n">
        <v>115</v>
      </c>
      <c r="N44" s="0" t="n">
        <v>2502</v>
      </c>
      <c r="O44" s="0" t="str">
        <f aca="false">H44/N44</f>
        <v>0.74 €</v>
      </c>
      <c r="P44" s="0" t="n">
        <v>856498</v>
      </c>
      <c r="Q44" s="0" t="str">
        <f aca="false">I44/H44</f>
        <v>271%</v>
      </c>
      <c r="R44" s="0" t="str">
        <f aca="false">I44/M44</f>
        <v>43.75 €</v>
      </c>
      <c r="S44" s="0" t="str">
        <f aca="false">H44/M44</f>
        <v>16.16 €</v>
      </c>
      <c r="T44" s="0" t="str">
        <f aca="false">M44/N44</f>
        <v>5%</v>
      </c>
    </row>
    <row r="45" customFormat="false" ht="15.75" hidden="false" customHeight="true" outlineLevel="0" collapsed="false">
      <c r="B45" s="0" t="s">
        <v>33</v>
      </c>
      <c r="C45" s="0" t="s">
        <v>3</v>
      </c>
      <c r="E45" s="0" t="s">
        <v>34</v>
      </c>
      <c r="F45" s="0" t="n">
        <v>2020</v>
      </c>
      <c r="G45" s="0" t="n">
        <v>2</v>
      </c>
      <c r="H45" s="0" t="n">
        <v>6053.72</v>
      </c>
      <c r="I45" s="0" t="n">
        <v>10655.79</v>
      </c>
      <c r="J45" s="0" t="str">
        <f aca="false">I45-H45</f>
        <v>4,602.07 €</v>
      </c>
      <c r="K45" s="0" t="str">
        <f aca="false">H45/I45</f>
        <v>56.81%</v>
      </c>
      <c r="L45" s="0" t="str">
        <f aca="false">N45/P45</f>
        <v>0.56%</v>
      </c>
      <c r="M45" s="0" t="n">
        <v>190</v>
      </c>
      <c r="N45" s="0" t="n">
        <v>5086</v>
      </c>
      <c r="O45" s="0" t="str">
        <f aca="false">H45/N45</f>
        <v>1.19 €</v>
      </c>
      <c r="P45" s="0" t="n">
        <v>910647</v>
      </c>
      <c r="Q45" s="0" t="str">
        <f aca="false">I45/H45</f>
        <v>176%</v>
      </c>
      <c r="R45" s="0" t="str">
        <f aca="false">I45/M45</f>
        <v>56.08 €</v>
      </c>
      <c r="S45" s="0" t="str">
        <f aca="false">H45/M45</f>
        <v>31.86 €</v>
      </c>
      <c r="T45" s="0" t="str">
        <f aca="false">M45/N45</f>
        <v>4%</v>
      </c>
    </row>
    <row r="46" customFormat="false" ht="15.75" hidden="false" customHeight="true" outlineLevel="0" collapsed="false">
      <c r="B46" s="0" t="s">
        <v>33</v>
      </c>
      <c r="C46" s="0" t="s">
        <v>3</v>
      </c>
      <c r="E46" s="0" t="s">
        <v>35</v>
      </c>
      <c r="F46" s="0" t="n">
        <v>2020</v>
      </c>
      <c r="G46" s="0" t="n">
        <v>2</v>
      </c>
      <c r="H46" s="0" t="n">
        <v>534.68</v>
      </c>
      <c r="I46" s="0" t="n">
        <v>1818.74</v>
      </c>
      <c r="J46" s="0" t="str">
        <f aca="false">I46-H46</f>
        <v>1,284.06 €</v>
      </c>
      <c r="K46" s="0" t="str">
        <f aca="false">H46/I46</f>
        <v>29.40%</v>
      </c>
      <c r="L46" s="0" t="str">
        <f aca="false">N46/P46</f>
        <v>0.46%</v>
      </c>
      <c r="M46" s="0" t="n">
        <v>36</v>
      </c>
      <c r="N46" s="0" t="n">
        <v>415</v>
      </c>
      <c r="O46" s="0" t="str">
        <f aca="false">H46/N46</f>
        <v>1.29 €</v>
      </c>
      <c r="P46" s="0" t="n">
        <v>91185</v>
      </c>
      <c r="Q46" s="0" t="str">
        <f aca="false">I46/H46</f>
        <v>340%</v>
      </c>
      <c r="R46" s="0" t="str">
        <f aca="false">I46/M46</f>
        <v>50.52 €</v>
      </c>
      <c r="S46" s="0" t="str">
        <f aca="false">H46/M46</f>
        <v>14.85 €</v>
      </c>
      <c r="T46" s="0" t="str">
        <f aca="false">M46/N46</f>
        <v>9%</v>
      </c>
    </row>
    <row r="47" customFormat="false" ht="15.75" hidden="false" customHeight="true" outlineLevel="0" collapsed="false">
      <c r="B47" s="0" t="s">
        <v>33</v>
      </c>
      <c r="C47" s="0" t="s">
        <v>3</v>
      </c>
      <c r="E47" s="0" t="s">
        <v>36</v>
      </c>
      <c r="F47" s="0" t="n">
        <v>2020</v>
      </c>
      <c r="G47" s="0" t="n">
        <v>2</v>
      </c>
      <c r="H47" s="0" t="n">
        <v>120.69</v>
      </c>
      <c r="I47" s="0" t="n">
        <v>326.48</v>
      </c>
      <c r="J47" s="0" t="str">
        <f aca="false">I47-H47</f>
        <v>205.79 €</v>
      </c>
      <c r="K47" s="0" t="str">
        <f aca="false">H47/I47</f>
        <v>36.97%</v>
      </c>
      <c r="L47" s="0" t="str">
        <f aca="false">N47/P47</f>
        <v>0.36%</v>
      </c>
      <c r="M47" s="0" t="n">
        <v>5</v>
      </c>
      <c r="N47" s="0" t="n">
        <v>140</v>
      </c>
      <c r="O47" s="0" t="str">
        <f aca="false">H47/N47</f>
        <v>0.86 €</v>
      </c>
      <c r="P47" s="0" t="n">
        <v>39058</v>
      </c>
      <c r="Q47" s="0" t="str">
        <f aca="false">I47/H47</f>
        <v>271%</v>
      </c>
      <c r="R47" s="0" t="str">
        <f aca="false">I47/M47</f>
        <v>65.30 €</v>
      </c>
      <c r="S47" s="0" t="str">
        <f aca="false">H47/M47</f>
        <v>24.14 €</v>
      </c>
      <c r="T47" s="0" t="str">
        <f aca="false">M47/N47</f>
        <v>4%</v>
      </c>
    </row>
    <row r="48" customFormat="false" ht="15.75" hidden="false" customHeight="true" outlineLevel="0" collapsed="false">
      <c r="B48" s="0" t="s">
        <v>33</v>
      </c>
      <c r="C48" s="0" t="s">
        <v>3</v>
      </c>
      <c r="E48" s="0" t="s">
        <v>37</v>
      </c>
      <c r="F48" s="0" t="n">
        <v>2020</v>
      </c>
      <c r="G48" s="0" t="n">
        <v>2</v>
      </c>
      <c r="H48" s="0" t="n">
        <v>622.46</v>
      </c>
      <c r="I48" s="0" t="n">
        <v>1209.08</v>
      </c>
      <c r="J48" s="0" t="str">
        <f aca="false">I48-H48</f>
        <v>586.62 €</v>
      </c>
      <c r="K48" s="0" t="str">
        <f aca="false">H48/I48</f>
        <v>51.48%</v>
      </c>
      <c r="L48" s="0" t="str">
        <f aca="false">N48/P48</f>
        <v>0.64%</v>
      </c>
      <c r="M48" s="0" t="n">
        <v>50</v>
      </c>
      <c r="N48" s="0" t="n">
        <v>924</v>
      </c>
      <c r="O48" s="0" t="str">
        <f aca="false">H48/N48</f>
        <v>0.67 €</v>
      </c>
      <c r="P48" s="0" t="n">
        <v>145304</v>
      </c>
      <c r="Q48" s="0" t="str">
        <f aca="false">I48/H48</f>
        <v>194%</v>
      </c>
      <c r="R48" s="0" t="str">
        <f aca="false">I48/M48</f>
        <v>24.18 €</v>
      </c>
      <c r="S48" s="0" t="str">
        <f aca="false">H48/M48</f>
        <v>12.45 €</v>
      </c>
      <c r="T48" s="0" t="str">
        <f aca="false">M48/N48</f>
        <v>5%</v>
      </c>
    </row>
    <row r="49" customFormat="false" ht="15.75" hidden="false" customHeight="true" outlineLevel="0" collapsed="false">
      <c r="B49" s="0" t="s">
        <v>33</v>
      </c>
      <c r="C49" s="0" t="s">
        <v>3</v>
      </c>
      <c r="E49" s="0" t="s">
        <v>38</v>
      </c>
      <c r="F49" s="0" t="n">
        <v>2020</v>
      </c>
      <c r="G49" s="0" t="n">
        <v>2</v>
      </c>
      <c r="H49" s="0" t="n">
        <v>445.08</v>
      </c>
      <c r="I49" s="0" t="n">
        <v>908.47</v>
      </c>
      <c r="J49" s="0" t="str">
        <f aca="false">I49-H49</f>
        <v>463.39 €</v>
      </c>
      <c r="K49" s="0" t="str">
        <f aca="false">H49/I49</f>
        <v>48.99%</v>
      </c>
      <c r="L49" s="0" t="str">
        <f aca="false">N49/P49</f>
        <v>0.20%</v>
      </c>
      <c r="M49" s="0" t="n">
        <v>22</v>
      </c>
      <c r="N49" s="0" t="n">
        <v>781</v>
      </c>
      <c r="O49" s="0" t="str">
        <f aca="false">H49/N49</f>
        <v>0.57 €</v>
      </c>
      <c r="P49" s="0" t="n">
        <v>392828</v>
      </c>
      <c r="Q49" s="0" t="str">
        <f aca="false">I49/H49</f>
        <v>204%</v>
      </c>
      <c r="R49" s="0" t="str">
        <f aca="false">I49/M49</f>
        <v>41.29 €</v>
      </c>
      <c r="S49" s="0" t="str">
        <f aca="false">H49/M49</f>
        <v>20.23 €</v>
      </c>
      <c r="T49" s="0" t="str">
        <f aca="false">M49/N49</f>
        <v>3%</v>
      </c>
    </row>
    <row r="50" customFormat="false" ht="15.75" hidden="false" customHeight="true" outlineLevel="0" collapsed="false">
      <c r="B50" s="0" t="s">
        <v>33</v>
      </c>
      <c r="C50" s="0" t="s">
        <v>3</v>
      </c>
      <c r="E50" s="0" t="s">
        <v>39</v>
      </c>
      <c r="F50" s="0" t="n">
        <v>2020</v>
      </c>
      <c r="G50" s="0" t="n">
        <v>2</v>
      </c>
      <c r="H50" s="0" t="n">
        <v>1366.24</v>
      </c>
      <c r="I50" s="0" t="n">
        <v>4716.76</v>
      </c>
      <c r="J50" s="0" t="str">
        <f aca="false">I50-H50</f>
        <v>3,350.52 €</v>
      </c>
      <c r="K50" s="0" t="str">
        <f aca="false">H50/I50</f>
        <v>28.97%</v>
      </c>
      <c r="L50" s="0" t="str">
        <f aca="false">N50/P50</f>
        <v>0.28%</v>
      </c>
      <c r="M50" s="0" t="n">
        <v>97</v>
      </c>
      <c r="N50" s="0" t="n">
        <v>1692</v>
      </c>
      <c r="O50" s="0" t="str">
        <f aca="false">H50/N50</f>
        <v>0.81 €</v>
      </c>
      <c r="P50" s="0" t="n">
        <v>602216</v>
      </c>
      <c r="Q50" s="0" t="str">
        <f aca="false">I50/H50</f>
        <v>345%</v>
      </c>
      <c r="R50" s="0" t="str">
        <f aca="false">I50/M50</f>
        <v>48.63 €</v>
      </c>
      <c r="S50" s="0" t="str">
        <f aca="false">H50/M50</f>
        <v>14.08 €</v>
      </c>
      <c r="T50" s="0" t="str">
        <f aca="false">M50/N50</f>
        <v>6%</v>
      </c>
    </row>
    <row r="51" customFormat="false" ht="15.75" hidden="false" customHeight="true" outlineLevel="0" collapsed="false">
      <c r="B51" s="0" t="s">
        <v>40</v>
      </c>
      <c r="C51" s="0" t="s">
        <v>3</v>
      </c>
      <c r="F51" s="0" t="n">
        <v>2020</v>
      </c>
      <c r="G51" s="0" t="n">
        <v>10</v>
      </c>
      <c r="H51" s="0" t="n">
        <v>9838.67</v>
      </c>
      <c r="I51" s="0" t="n">
        <v>34171.55</v>
      </c>
      <c r="J51" s="0" t="str">
        <f aca="false">I51-H51</f>
        <v>24,332.88 €</v>
      </c>
      <c r="K51" s="0" t="str">
        <f aca="false">H51/I51</f>
        <v>28.79%</v>
      </c>
      <c r="L51" s="0" t="str">
        <f aca="false">N51/P51</f>
        <v>0.34%</v>
      </c>
      <c r="M51" s="0" t="n">
        <v>1688</v>
      </c>
      <c r="N51" s="0" t="n">
        <v>13872</v>
      </c>
      <c r="O51" s="0" t="str">
        <f aca="false">H51/N51</f>
        <v>0.71 €</v>
      </c>
      <c r="P51" s="0" t="n">
        <v>4110068</v>
      </c>
      <c r="Q51" s="0" t="str">
        <f aca="false">I51/H51</f>
        <v>347%</v>
      </c>
      <c r="R51" s="0" t="str">
        <f aca="false">I51/M51</f>
        <v>20.24 €</v>
      </c>
      <c r="S51" s="0" t="str">
        <f aca="false">H51/M51</f>
        <v>5.83 €</v>
      </c>
      <c r="T51" s="0" t="str">
        <f aca="false">M51/N51</f>
        <v>12%</v>
      </c>
    </row>
    <row r="52" customFormat="false" ht="15.75" hidden="false" customHeight="true" outlineLevel="0" collapsed="false">
      <c r="B52" s="0" t="s">
        <v>40</v>
      </c>
      <c r="C52" s="0" t="s">
        <v>3</v>
      </c>
      <c r="F52" s="0" t="n">
        <v>2019</v>
      </c>
      <c r="G52" s="0" t="n">
        <v>11</v>
      </c>
      <c r="H52" s="0" t="n">
        <v>6066.82</v>
      </c>
      <c r="I52" s="0" t="n">
        <v>22187.73</v>
      </c>
      <c r="J52" s="0" t="str">
        <f aca="false">I52-H52</f>
        <v>16,120.91 €</v>
      </c>
      <c r="K52" s="0" t="str">
        <f aca="false">H52/I52</f>
        <v>27.34%</v>
      </c>
      <c r="L52" s="0" t="str">
        <f aca="false">N52/P52</f>
        <v>0.38%</v>
      </c>
      <c r="M52" s="0" t="n">
        <v>1264</v>
      </c>
      <c r="N52" s="0" t="n">
        <v>10259</v>
      </c>
      <c r="O52" s="0" t="str">
        <f aca="false">H52/N52</f>
        <v>0.59 €</v>
      </c>
      <c r="P52" s="0" t="n">
        <v>2718911</v>
      </c>
      <c r="Q52" s="0" t="str">
        <f aca="false">I52/H52</f>
        <v>366%</v>
      </c>
      <c r="R52" s="0" t="str">
        <f aca="false">I52/M52</f>
        <v>17.55 €</v>
      </c>
      <c r="S52" s="0" t="str">
        <f aca="false">H52/M52</f>
        <v>4.80 €</v>
      </c>
      <c r="T52" s="0" t="str">
        <f aca="false">M52/N52</f>
        <v>12%</v>
      </c>
    </row>
    <row r="53" customFormat="false" ht="15.75" hidden="false" customHeight="true" outlineLevel="0" collapsed="false">
      <c r="A53" s="0" t="n">
        <v>1963712646954400</v>
      </c>
      <c r="B53" s="0" t="s">
        <v>41</v>
      </c>
      <c r="C53" s="0" t="s">
        <v>3</v>
      </c>
      <c r="F53" s="0" t="n">
        <v>2020</v>
      </c>
      <c r="G53" s="0" t="n">
        <v>5</v>
      </c>
      <c r="H53" s="0" t="n">
        <v>444.63</v>
      </c>
      <c r="I53" s="0" t="n">
        <v>1453.28</v>
      </c>
      <c r="J53" s="0" t="str">
        <f aca="false">I53-H53</f>
        <v>1,008.65 €</v>
      </c>
      <c r="K53" s="0" t="str">
        <f aca="false">H53/I53</f>
        <v>30.59%</v>
      </c>
      <c r="L53" s="0" t="str">
        <f aca="false">N53/P53</f>
        <v>0.76%</v>
      </c>
      <c r="M53" s="0" t="n">
        <v>136</v>
      </c>
      <c r="N53" s="0" t="n">
        <v>1583</v>
      </c>
      <c r="O53" s="0" t="str">
        <f aca="false">H53/N53</f>
        <v>0.28 €</v>
      </c>
      <c r="P53" s="0" t="n">
        <v>209658</v>
      </c>
      <c r="Q53" s="0" t="str">
        <f aca="false">I53/H53</f>
        <v>327%</v>
      </c>
      <c r="R53" s="0" t="str">
        <f aca="false">I53/M53</f>
        <v>10.69 €</v>
      </c>
      <c r="S53" s="0" t="str">
        <f aca="false">H53/M53</f>
        <v>3.27 €</v>
      </c>
      <c r="T53" s="0" t="str">
        <f aca="false">M53/N53</f>
        <v>9%</v>
      </c>
    </row>
    <row r="54" customFormat="false" ht="15.75" hidden="false" customHeight="true" outlineLevel="0" collapsed="false">
      <c r="A54" s="0" t="n">
        <v>1963712646954400</v>
      </c>
      <c r="B54" s="0" t="s">
        <v>41</v>
      </c>
      <c r="C54" s="0" t="s">
        <v>3</v>
      </c>
      <c r="F54" s="0" t="n">
        <v>2020</v>
      </c>
      <c r="G54" s="0" t="n">
        <v>6</v>
      </c>
      <c r="H54" s="0" t="n">
        <v>409.54</v>
      </c>
      <c r="I54" s="0" t="n">
        <v>1326.25</v>
      </c>
      <c r="J54" s="0" t="str">
        <f aca="false">I54-H54</f>
        <v>916.71 €</v>
      </c>
      <c r="K54" s="0" t="str">
        <f aca="false">H54/I54</f>
        <v>30.88%</v>
      </c>
      <c r="L54" s="0" t="str">
        <f aca="false">N54/P54</f>
        <v>0.53%</v>
      </c>
      <c r="M54" s="0" t="n">
        <v>111</v>
      </c>
      <c r="N54" s="0" t="n">
        <v>1541</v>
      </c>
      <c r="O54" s="0" t="str">
        <f aca="false">H54/N54</f>
        <v>0.27 €</v>
      </c>
      <c r="P54" s="0" t="n">
        <v>293473</v>
      </c>
      <c r="Q54" s="0" t="str">
        <f aca="false">I54/H54</f>
        <v>324%</v>
      </c>
      <c r="R54" s="0" t="str">
        <f aca="false">I54/M54</f>
        <v>11.95 €</v>
      </c>
      <c r="S54" s="0" t="str">
        <f aca="false">H54/M54</f>
        <v>3.69 €</v>
      </c>
      <c r="T54" s="0" t="str">
        <f aca="false">M54/N54</f>
        <v>7%</v>
      </c>
    </row>
    <row r="55" customFormat="false" ht="15.75" hidden="false" customHeight="true" outlineLevel="0" collapsed="false">
      <c r="A55" s="0" t="n">
        <v>1963712646954400</v>
      </c>
      <c r="B55" s="0" t="s">
        <v>41</v>
      </c>
      <c r="C55" s="0" t="s">
        <v>3</v>
      </c>
      <c r="F55" s="0" t="n">
        <v>2020</v>
      </c>
      <c r="G55" s="0" t="n">
        <v>7</v>
      </c>
      <c r="H55" s="0" t="n">
        <v>616.38</v>
      </c>
      <c r="I55" s="0" t="n">
        <v>1638.3</v>
      </c>
      <c r="J55" s="0" t="str">
        <f aca="false">I55-H55</f>
        <v>1,021.92 €</v>
      </c>
      <c r="K55" s="0" t="str">
        <f aca="false">H55/I55</f>
        <v>37.62%</v>
      </c>
      <c r="L55" s="0" t="str">
        <f aca="false">N55/P55</f>
        <v>0.46%</v>
      </c>
      <c r="M55" s="0" t="n">
        <v>138</v>
      </c>
      <c r="N55" s="0" t="n">
        <v>2067</v>
      </c>
      <c r="O55" s="0" t="str">
        <f aca="false">H55/N55</f>
        <v>0.30 €</v>
      </c>
      <c r="P55" s="0" t="n">
        <v>451007</v>
      </c>
      <c r="Q55" s="0" t="str">
        <f aca="false">I55/H55</f>
        <v>266%</v>
      </c>
      <c r="R55" s="0" t="str">
        <f aca="false">I55/M55</f>
        <v>11.87 €</v>
      </c>
      <c r="S55" s="0" t="str">
        <f aca="false">H55/M55</f>
        <v>4.47 €</v>
      </c>
      <c r="T55" s="0" t="str">
        <f aca="false">M55/N55</f>
        <v>7%</v>
      </c>
    </row>
    <row r="56" customFormat="false" ht="15.75" hidden="false" customHeight="true" outlineLevel="0" collapsed="false">
      <c r="A56" s="0" t="n">
        <v>2859751910561990</v>
      </c>
      <c r="B56" s="0" t="s">
        <v>42</v>
      </c>
      <c r="C56" s="0" t="s">
        <v>3</v>
      </c>
      <c r="F56" s="0" t="n">
        <v>2020</v>
      </c>
      <c r="G56" s="0" t="n">
        <v>5</v>
      </c>
      <c r="H56" s="0" t="n">
        <v>5967.55</v>
      </c>
      <c r="I56" s="0" t="n">
        <v>5283.84</v>
      </c>
      <c r="J56" s="0" t="str">
        <f aca="false">I56-H56</f>
        <v>- 683.71 €</v>
      </c>
      <c r="K56" s="0" t="str">
        <f aca="false">H56/I56</f>
        <v>112.94%</v>
      </c>
      <c r="L56" s="0" t="str">
        <f aca="false">N56/P56</f>
        <v>0.17%</v>
      </c>
      <c r="M56" s="0" t="n">
        <v>54</v>
      </c>
      <c r="N56" s="0" t="n">
        <v>3732</v>
      </c>
      <c r="O56" s="0" t="str">
        <f aca="false">H56/N56</f>
        <v>1.60 €</v>
      </c>
      <c r="P56" s="0" t="n">
        <v>2150621</v>
      </c>
      <c r="Q56" s="0" t="str">
        <f aca="false">I56/H56</f>
        <v>89%</v>
      </c>
      <c r="R56" s="0" t="str">
        <f aca="false">I56/M56</f>
        <v>97.85 €</v>
      </c>
      <c r="S56" s="0" t="str">
        <f aca="false">H56/M56</f>
        <v>110.51 €</v>
      </c>
      <c r="T56" s="0" t="str">
        <f aca="false">M56/N56</f>
        <v>1%</v>
      </c>
    </row>
    <row r="57" customFormat="false" ht="15.75" hidden="false" customHeight="true" outlineLevel="0" collapsed="false">
      <c r="A57" s="0" t="n">
        <v>2859751910561990</v>
      </c>
      <c r="B57" s="0" t="s">
        <v>42</v>
      </c>
      <c r="C57" s="0" t="s">
        <v>3</v>
      </c>
      <c r="F57" s="0" t="n">
        <v>2020</v>
      </c>
      <c r="G57" s="0" t="n">
        <v>6</v>
      </c>
      <c r="H57" s="0" t="n">
        <v>2433.66</v>
      </c>
      <c r="I57" s="0" t="n">
        <v>3744.42</v>
      </c>
      <c r="J57" s="0" t="str">
        <f aca="false">I57-H57</f>
        <v>1,310.76 €</v>
      </c>
      <c r="K57" s="0" t="str">
        <f aca="false">H57/I57</f>
        <v>64.99%</v>
      </c>
      <c r="L57" s="0" t="str">
        <f aca="false">N57/P57</f>
        <v>0.18%</v>
      </c>
      <c r="M57" s="0" t="n">
        <v>42</v>
      </c>
      <c r="N57" s="0" t="n">
        <v>2057</v>
      </c>
      <c r="O57" s="0" t="str">
        <f aca="false">H57/N57</f>
        <v>1.18 €</v>
      </c>
      <c r="P57" s="0" t="n">
        <v>1157145</v>
      </c>
      <c r="Q57" s="0" t="str">
        <f aca="false">I57/H57</f>
        <v>154%</v>
      </c>
      <c r="R57" s="0" t="str">
        <f aca="false">I57/M57</f>
        <v>89.15 €</v>
      </c>
      <c r="S57" s="0" t="str">
        <f aca="false">H57/M57</f>
        <v>57.94 €</v>
      </c>
      <c r="T57" s="0" t="str">
        <f aca="false">M57/N57</f>
        <v>2%</v>
      </c>
    </row>
    <row r="58" customFormat="false" ht="15.75" hidden="false" customHeight="true" outlineLevel="0" collapsed="false">
      <c r="A58" s="0" t="n">
        <v>2859751910561990</v>
      </c>
      <c r="B58" s="0" t="s">
        <v>42</v>
      </c>
      <c r="C58" s="0" t="s">
        <v>3</v>
      </c>
      <c r="F58" s="0" t="n">
        <v>2020</v>
      </c>
      <c r="G58" s="0" t="n">
        <v>7</v>
      </c>
      <c r="H58" s="0" t="n">
        <v>660.17</v>
      </c>
      <c r="I58" s="0" t="n">
        <v>1818.57</v>
      </c>
      <c r="J58" s="0" t="str">
        <f aca="false">I58-H58</f>
        <v>1,158.40 €</v>
      </c>
      <c r="K58" s="0" t="str">
        <f aca="false">H58/I58</f>
        <v>36.30%</v>
      </c>
      <c r="L58" s="0" t="str">
        <f aca="false">N58/P58</f>
        <v>0.38%</v>
      </c>
      <c r="M58" s="0" t="n">
        <v>19</v>
      </c>
      <c r="N58" s="0" t="n">
        <v>1065</v>
      </c>
      <c r="O58" s="0" t="str">
        <f aca="false">H58/N58</f>
        <v>0.62 €</v>
      </c>
      <c r="P58" s="0" t="n">
        <v>283680</v>
      </c>
      <c r="Q58" s="0" t="str">
        <f aca="false">I58/H58</f>
        <v>275%</v>
      </c>
      <c r="R58" s="0" t="str">
        <f aca="false">I58/M58</f>
        <v>95.71 €</v>
      </c>
      <c r="S58" s="0" t="str">
        <f aca="false">H58/M58</f>
        <v>34.75 €</v>
      </c>
      <c r="T58" s="0" t="str">
        <f aca="false">M58/N58</f>
        <v>2%</v>
      </c>
    </row>
    <row r="59" customFormat="false" ht="15.75" hidden="false" customHeight="true" outlineLevel="0" collapsed="false">
      <c r="B59" s="0" t="s">
        <v>43</v>
      </c>
      <c r="C59" s="0" t="s">
        <v>3</v>
      </c>
      <c r="F59" s="0" t="n">
        <v>2019</v>
      </c>
      <c r="G59" s="0" t="n">
        <v>9</v>
      </c>
      <c r="H59" s="0" t="n">
        <v>7220.76</v>
      </c>
      <c r="I59" s="0" t="n">
        <v>19223.8</v>
      </c>
      <c r="J59" s="0" t="str">
        <f aca="false">I59-H59</f>
        <v>12,003.04 €</v>
      </c>
      <c r="K59" s="0" t="str">
        <f aca="false">H59/I59</f>
        <v>37.56%</v>
      </c>
      <c r="L59" s="0" t="str">
        <f aca="false">N59/P59</f>
        <v>0.65%</v>
      </c>
      <c r="M59" s="0" t="n">
        <v>769</v>
      </c>
      <c r="N59" s="0" t="n">
        <v>7062</v>
      </c>
      <c r="O59" s="0" t="str">
        <f aca="false">H59/N59</f>
        <v>1.02 €</v>
      </c>
      <c r="P59" s="0" t="n">
        <v>1088827</v>
      </c>
      <c r="Q59" s="0" t="str">
        <f aca="false">I59/H59</f>
        <v>266%</v>
      </c>
      <c r="R59" s="0" t="str">
        <f aca="false">I59/M59</f>
        <v>25.00 €</v>
      </c>
      <c r="S59" s="0" t="str">
        <f aca="false">H59/M59</f>
        <v>9.39 €</v>
      </c>
      <c r="T59" s="0" t="str">
        <f aca="false">M59/N59</f>
        <v>11%</v>
      </c>
    </row>
    <row r="60" customFormat="false" ht="15.75" hidden="false" customHeight="true" outlineLevel="0" collapsed="false">
      <c r="B60" s="0" t="s">
        <v>43</v>
      </c>
      <c r="C60" s="0" t="s">
        <v>3</v>
      </c>
      <c r="F60" s="0" t="n">
        <v>2019</v>
      </c>
      <c r="G60" s="0" t="n">
        <v>10</v>
      </c>
      <c r="H60" s="0" t="n">
        <v>4840.06</v>
      </c>
      <c r="I60" s="0" t="n">
        <v>15724.5</v>
      </c>
      <c r="J60" s="0" t="str">
        <f aca="false">I60-H60</f>
        <v>10,884.44 €</v>
      </c>
      <c r="K60" s="0" t="str">
        <f aca="false">H60/I60</f>
        <v>30.78%</v>
      </c>
      <c r="L60" s="0" t="str">
        <f aca="false">N60/P60</f>
        <v>0.54%</v>
      </c>
      <c r="M60" s="0" t="n">
        <v>642</v>
      </c>
      <c r="N60" s="0" t="n">
        <v>7622</v>
      </c>
      <c r="O60" s="0" t="str">
        <f aca="false">H60/N60</f>
        <v>0.64 €</v>
      </c>
      <c r="P60" s="0" t="n">
        <v>1422022</v>
      </c>
      <c r="Q60" s="0" t="str">
        <f aca="false">I60/H60</f>
        <v>325%</v>
      </c>
      <c r="R60" s="0" t="str">
        <f aca="false">I60/M60</f>
        <v>24.49 €</v>
      </c>
      <c r="S60" s="0" t="str">
        <f aca="false">H60/M60</f>
        <v>7.54 €</v>
      </c>
      <c r="T60" s="0" t="str">
        <f aca="false">M60/N60</f>
        <v>8%</v>
      </c>
    </row>
    <row r="61" customFormat="false" ht="15.75" hidden="false" customHeight="true" outlineLevel="0" collapsed="false">
      <c r="B61" s="0" t="s">
        <v>43</v>
      </c>
      <c r="C61" s="0" t="s">
        <v>3</v>
      </c>
      <c r="F61" s="0" t="n">
        <v>2019</v>
      </c>
      <c r="G61" s="0" t="n">
        <v>11</v>
      </c>
      <c r="H61" s="0" t="n">
        <v>10208.39</v>
      </c>
      <c r="I61" s="0" t="n">
        <v>24601.3</v>
      </c>
      <c r="J61" s="0" t="str">
        <f aca="false">I61-H61</f>
        <v>14,392.91 €</v>
      </c>
      <c r="K61" s="0" t="str">
        <f aca="false">H61/I61</f>
        <v>41.50%</v>
      </c>
      <c r="L61" s="0" t="str">
        <f aca="false">N61/P61</f>
        <v>0.40%</v>
      </c>
      <c r="M61" s="0" t="n">
        <v>1064</v>
      </c>
      <c r="N61" s="0" t="n">
        <v>13377</v>
      </c>
      <c r="O61" s="0" t="str">
        <f aca="false">H61/N61</f>
        <v>0.76 €</v>
      </c>
      <c r="P61" s="0" t="n">
        <v>3373519</v>
      </c>
      <c r="Q61" s="0" t="str">
        <f aca="false">I61/H61</f>
        <v>241%</v>
      </c>
      <c r="R61" s="0" t="str">
        <f aca="false">I61/M61</f>
        <v>23.12 €</v>
      </c>
      <c r="S61" s="0" t="str">
        <f aca="false">H61/M61</f>
        <v>9.59 €</v>
      </c>
      <c r="T61" s="0" t="str">
        <f aca="false">M61/N61</f>
        <v>8%</v>
      </c>
    </row>
    <row r="62" customFormat="false" ht="15.75" hidden="false" customHeight="true" outlineLevel="0" collapsed="false">
      <c r="B62" s="0" t="s">
        <v>43</v>
      </c>
      <c r="C62" s="0" t="s">
        <v>3</v>
      </c>
      <c r="F62" s="0" t="n">
        <v>2019</v>
      </c>
      <c r="G62" s="0" t="n">
        <v>12</v>
      </c>
      <c r="H62" s="0" t="n">
        <v>8942.26</v>
      </c>
      <c r="I62" s="0" t="n">
        <v>26883.3</v>
      </c>
      <c r="J62" s="0" t="str">
        <f aca="false">I62-H62</f>
        <v>17,941.04 €</v>
      </c>
      <c r="K62" s="0" t="str">
        <f aca="false">H62/I62</f>
        <v>33.26%</v>
      </c>
      <c r="L62" s="0" t="str">
        <f aca="false">N62/P62</f>
        <v>0.41%</v>
      </c>
      <c r="M62" s="0" t="n">
        <v>1084</v>
      </c>
      <c r="N62" s="0" t="n">
        <v>12551</v>
      </c>
      <c r="O62" s="0" t="str">
        <f aca="false">H62/N62</f>
        <v>0.71 €</v>
      </c>
      <c r="P62" s="0" t="n">
        <v>3094203</v>
      </c>
      <c r="Q62" s="0" t="str">
        <f aca="false">I62/H62</f>
        <v>301%</v>
      </c>
      <c r="R62" s="0" t="str">
        <f aca="false">I62/M62</f>
        <v>24.80 €</v>
      </c>
      <c r="S62" s="0" t="str">
        <f aca="false">H62/M62</f>
        <v>8.25 €</v>
      </c>
      <c r="T62" s="0" t="str">
        <f aca="false">M62/N62</f>
        <v>9%</v>
      </c>
    </row>
    <row r="63" customFormat="false" ht="15.75" hidden="false" customHeight="true" outlineLevel="0" collapsed="false">
      <c r="A63" s="0" t="n">
        <v>26916026711944</v>
      </c>
      <c r="B63" s="0" t="s">
        <v>44</v>
      </c>
      <c r="C63" s="0" t="s">
        <v>3</v>
      </c>
      <c r="F63" s="0" t="n">
        <v>2020</v>
      </c>
      <c r="G63" s="0" t="n">
        <v>5</v>
      </c>
      <c r="H63" s="0" t="n">
        <v>2651.94</v>
      </c>
      <c r="I63" s="0" t="n">
        <v>10027.42</v>
      </c>
      <c r="J63" s="0" t="str">
        <f aca="false">I63-H63</f>
        <v>7,375.48 €</v>
      </c>
      <c r="K63" s="0" t="str">
        <f aca="false">H63/I63</f>
        <v>26.45%</v>
      </c>
      <c r="L63" s="0" t="str">
        <f aca="false">N63/P63</f>
        <v>0.32%</v>
      </c>
      <c r="M63" s="0" t="n">
        <v>1753</v>
      </c>
      <c r="N63" s="0" t="n">
        <v>8364</v>
      </c>
      <c r="O63" s="0" t="str">
        <f aca="false">H63/N63</f>
        <v>0.32 €</v>
      </c>
      <c r="P63" s="0" t="n">
        <v>2635375</v>
      </c>
      <c r="Q63" s="0" t="str">
        <f aca="false">I63/H63</f>
        <v>378%</v>
      </c>
      <c r="R63" s="0" t="str">
        <f aca="false">I63/M63</f>
        <v>5.72 €</v>
      </c>
      <c r="S63" s="0" t="str">
        <f aca="false">H63/M63</f>
        <v>1.51 €</v>
      </c>
      <c r="T63" s="0" t="str">
        <f aca="false">M63/N63</f>
        <v>21%</v>
      </c>
    </row>
    <row r="64" customFormat="false" ht="15.75" hidden="false" customHeight="true" outlineLevel="0" collapsed="false">
      <c r="A64" s="0" t="n">
        <v>26916026711944</v>
      </c>
      <c r="B64" s="0" t="s">
        <v>44</v>
      </c>
      <c r="C64" s="0" t="s">
        <v>3</v>
      </c>
      <c r="F64" s="0" t="n">
        <v>2020</v>
      </c>
      <c r="G64" s="0" t="n">
        <v>6</v>
      </c>
      <c r="H64" s="0" t="n">
        <v>2978.36</v>
      </c>
      <c r="I64" s="0" t="n">
        <v>17219.51</v>
      </c>
      <c r="J64" s="0" t="str">
        <f aca="false">I64-H64</f>
        <v>14,241.15 €</v>
      </c>
      <c r="K64" s="0" t="str">
        <f aca="false">H64/I64</f>
        <v>17.30%</v>
      </c>
      <c r="L64" s="0" t="str">
        <f aca="false">N64/P64</f>
        <v>0.37%</v>
      </c>
      <c r="M64" s="0" t="n">
        <v>2608</v>
      </c>
      <c r="N64" s="0" t="n">
        <v>12509</v>
      </c>
      <c r="O64" s="0" t="str">
        <f aca="false">H64/N64</f>
        <v>0.24 €</v>
      </c>
      <c r="P64" s="0" t="n">
        <v>3373169</v>
      </c>
      <c r="Q64" s="0" t="str">
        <f aca="false">I64/H64</f>
        <v>578%</v>
      </c>
      <c r="R64" s="0" t="str">
        <f aca="false">I64/M64</f>
        <v>6.60 €</v>
      </c>
      <c r="S64" s="0" t="str">
        <f aca="false">H64/M64</f>
        <v>1.14 €</v>
      </c>
      <c r="T64" s="0" t="str">
        <f aca="false">M64/N64</f>
        <v>21%</v>
      </c>
    </row>
    <row r="65" customFormat="false" ht="15.75" hidden="false" customHeight="true" outlineLevel="0" collapsed="false">
      <c r="A65" s="0" t="n">
        <v>26916026711944</v>
      </c>
      <c r="B65" s="0" t="s">
        <v>44</v>
      </c>
      <c r="C65" s="0" t="s">
        <v>3</v>
      </c>
      <c r="F65" s="0" t="n">
        <v>2020</v>
      </c>
      <c r="G65" s="0" t="n">
        <v>7</v>
      </c>
      <c r="H65" s="0" t="n">
        <v>3589.18</v>
      </c>
      <c r="I65" s="0" t="n">
        <v>21461.41</v>
      </c>
      <c r="J65" s="0" t="str">
        <f aca="false">I65-H65</f>
        <v>17,872.23 €</v>
      </c>
      <c r="K65" s="0" t="str">
        <f aca="false">H65/I65</f>
        <v>16.72%</v>
      </c>
      <c r="L65" s="0" t="str">
        <f aca="false">N65/P65</f>
        <v>0.40%</v>
      </c>
      <c r="M65" s="0" t="n">
        <v>3022</v>
      </c>
      <c r="N65" s="0" t="n">
        <v>13463</v>
      </c>
      <c r="O65" s="0" t="str">
        <f aca="false">H65/N65</f>
        <v>0.27 €</v>
      </c>
      <c r="P65" s="0" t="n">
        <v>3375164</v>
      </c>
      <c r="Q65" s="0" t="str">
        <f aca="false">I65/H65</f>
        <v>598%</v>
      </c>
      <c r="R65" s="0" t="str">
        <f aca="false">I65/M65</f>
        <v>7.10 €</v>
      </c>
      <c r="S65" s="0" t="str">
        <f aca="false">H65/M65</f>
        <v>1.19 €</v>
      </c>
      <c r="T65" s="0" t="str">
        <f aca="false">M65/N65</f>
        <v>22%</v>
      </c>
    </row>
    <row r="66" customFormat="false" ht="15.75" hidden="false" customHeight="true" outlineLevel="0" collapsed="false">
      <c r="B66" s="0" t="s">
        <v>45</v>
      </c>
      <c r="C66" s="0" t="s">
        <v>3</v>
      </c>
      <c r="F66" s="0" t="n">
        <v>2019</v>
      </c>
      <c r="G66" s="0" t="n">
        <v>10</v>
      </c>
      <c r="H66" s="0" t="n">
        <v>4374.95</v>
      </c>
      <c r="I66" s="0" t="n">
        <v>15861.8</v>
      </c>
      <c r="J66" s="0" t="str">
        <f aca="false">I66-H66</f>
        <v>11,486.85 €</v>
      </c>
      <c r="K66" s="0" t="str">
        <f aca="false">H66/I66</f>
        <v>27.58%</v>
      </c>
      <c r="L66" s="0" t="str">
        <f aca="false">N66/P66</f>
        <v>0.28%</v>
      </c>
      <c r="M66" s="0" t="n">
        <v>1044</v>
      </c>
      <c r="N66" s="0" t="n">
        <v>7694</v>
      </c>
      <c r="O66" s="0" t="str">
        <f aca="false">H66/N66</f>
        <v>0.57 €</v>
      </c>
      <c r="P66" s="0" t="n">
        <v>2732374</v>
      </c>
      <c r="Q66" s="0" t="str">
        <f aca="false">I66/H66</f>
        <v>363%</v>
      </c>
      <c r="R66" s="0" t="str">
        <f aca="false">I66/M66</f>
        <v>15.19 €</v>
      </c>
      <c r="S66" s="0" t="str">
        <f aca="false">H66/M66</f>
        <v>4.19 €</v>
      </c>
      <c r="T66" s="0" t="str">
        <f aca="false">M66/N66</f>
        <v>14%</v>
      </c>
    </row>
    <row r="67" customFormat="false" ht="15.75" hidden="false" customHeight="true" outlineLevel="0" collapsed="false">
      <c r="B67" s="0" t="s">
        <v>45</v>
      </c>
      <c r="C67" s="0" t="s">
        <v>3</v>
      </c>
      <c r="F67" s="0" t="n">
        <v>2019</v>
      </c>
      <c r="G67" s="0" t="n">
        <v>11</v>
      </c>
      <c r="H67" s="0" t="n">
        <v>3180.44</v>
      </c>
      <c r="I67" s="0" t="n">
        <v>14756.29</v>
      </c>
      <c r="J67" s="0" t="str">
        <f aca="false">I67-H67</f>
        <v>11,575.85 €</v>
      </c>
      <c r="K67" s="0" t="str">
        <f aca="false">H67/I67</f>
        <v>21.55%</v>
      </c>
      <c r="L67" s="0" t="str">
        <f aca="false">N67/P67</f>
        <v>0.24%</v>
      </c>
      <c r="M67" s="0" t="n">
        <v>995</v>
      </c>
      <c r="N67" s="0" t="n">
        <v>6770</v>
      </c>
      <c r="O67" s="0" t="str">
        <f aca="false">H67/N67</f>
        <v>0.47 €</v>
      </c>
      <c r="P67" s="0" t="n">
        <v>2809706</v>
      </c>
      <c r="Q67" s="0" t="str">
        <f aca="false">I67/H67</f>
        <v>464%</v>
      </c>
      <c r="R67" s="0" t="str">
        <f aca="false">I67/M67</f>
        <v>14.83 €</v>
      </c>
      <c r="S67" s="0" t="str">
        <f aca="false">H67/M67</f>
        <v>3.20 €</v>
      </c>
      <c r="T67" s="0" t="str">
        <f aca="false">M67/N67</f>
        <v>15%</v>
      </c>
    </row>
    <row r="68" customFormat="false" ht="15.75" hidden="false" customHeight="true" outlineLevel="0" collapsed="false">
      <c r="B68" s="0" t="s">
        <v>46</v>
      </c>
      <c r="C68" s="0" t="s">
        <v>3</v>
      </c>
      <c r="F68" s="0" t="n">
        <v>2020</v>
      </c>
      <c r="G68" s="0" t="n">
        <v>5</v>
      </c>
      <c r="H68" s="0" t="n">
        <v>2210.58</v>
      </c>
      <c r="I68" s="0" t="n">
        <v>8490</v>
      </c>
      <c r="J68" s="0" t="str">
        <f aca="false">I68-H68</f>
        <v>6,279.42 €</v>
      </c>
      <c r="K68" s="0" t="str">
        <f aca="false">H68/I68</f>
        <v>26.04%</v>
      </c>
      <c r="L68" s="0" t="str">
        <f aca="false">N68/P68</f>
        <v>0.41%</v>
      </c>
      <c r="M68" s="0" t="n">
        <v>220</v>
      </c>
      <c r="N68" s="0" t="n">
        <v>4046</v>
      </c>
      <c r="O68" s="0" t="str">
        <f aca="false">H68/N68</f>
        <v>0.55 €</v>
      </c>
      <c r="P68" s="0" t="n">
        <v>995463</v>
      </c>
      <c r="Q68" s="0" t="str">
        <f aca="false">I68/H68</f>
        <v>384%</v>
      </c>
      <c r="R68" s="0" t="str">
        <f aca="false">I68/M68</f>
        <v>38.59 €</v>
      </c>
      <c r="S68" s="0" t="str">
        <f aca="false">H68/M68</f>
        <v>10.05 €</v>
      </c>
      <c r="T68" s="0" t="str">
        <f aca="false">M68/N68</f>
        <v>5%</v>
      </c>
    </row>
    <row r="69" customFormat="false" ht="15.75" hidden="false" customHeight="true" outlineLevel="0" collapsed="false">
      <c r="B69" s="0" t="s">
        <v>46</v>
      </c>
      <c r="C69" s="0" t="s">
        <v>3</v>
      </c>
      <c r="F69" s="0" t="n">
        <v>2020</v>
      </c>
      <c r="G69" s="0" t="n">
        <v>6</v>
      </c>
      <c r="H69" s="0" t="n">
        <v>1813.5</v>
      </c>
      <c r="I69" s="0" t="n">
        <v>7870</v>
      </c>
      <c r="J69" s="0" t="str">
        <f aca="false">I69-H69</f>
        <v>6,056.50 €</v>
      </c>
      <c r="K69" s="0" t="str">
        <f aca="false">H69/I69</f>
        <v>23.04%</v>
      </c>
      <c r="L69" s="0" t="str">
        <f aca="false">N69/P69</f>
        <v>0.37%</v>
      </c>
      <c r="M69" s="0" t="n">
        <v>218</v>
      </c>
      <c r="N69" s="0" t="n">
        <v>3749</v>
      </c>
      <c r="O69" s="0" t="str">
        <f aca="false">H69/N69</f>
        <v>0.48 €</v>
      </c>
      <c r="P69" s="0" t="n">
        <v>1022258</v>
      </c>
      <c r="Q69" s="0" t="str">
        <f aca="false">I69/H69</f>
        <v>434%</v>
      </c>
      <c r="R69" s="0" t="str">
        <f aca="false">I69/M69</f>
        <v>36.10 €</v>
      </c>
      <c r="S69" s="0" t="str">
        <f aca="false">H69/M69</f>
        <v>8.32 €</v>
      </c>
      <c r="T69" s="0" t="str">
        <f aca="false">M69/N69</f>
        <v>6%</v>
      </c>
    </row>
    <row r="70" customFormat="false" ht="15.75" hidden="false" customHeight="true" outlineLevel="0" collapsed="false">
      <c r="B70" s="0" t="s">
        <v>46</v>
      </c>
      <c r="C70" s="0" t="s">
        <v>3</v>
      </c>
      <c r="F70" s="0" t="n">
        <v>2020</v>
      </c>
      <c r="G70" s="0" t="n">
        <v>7</v>
      </c>
      <c r="H70" s="0" t="n">
        <v>1493.64</v>
      </c>
      <c r="I70" s="0" t="n">
        <v>6699</v>
      </c>
      <c r="J70" s="0" t="str">
        <f aca="false">I70-H70</f>
        <v>5,205.36 €</v>
      </c>
      <c r="K70" s="0" t="str">
        <f aca="false">H70/I70</f>
        <v>22.30%</v>
      </c>
      <c r="L70" s="0" t="str">
        <f aca="false">N70/P70</f>
        <v>0.40%</v>
      </c>
      <c r="M70" s="0" t="n">
        <v>183</v>
      </c>
      <c r="N70" s="0" t="n">
        <v>2707</v>
      </c>
      <c r="O70" s="0" t="str">
        <f aca="false">H70/N70</f>
        <v>0.55 €</v>
      </c>
      <c r="P70" s="0" t="n">
        <v>668553</v>
      </c>
      <c r="Q70" s="0" t="str">
        <f aca="false">I70/H70</f>
        <v>449%</v>
      </c>
      <c r="R70" s="0" t="str">
        <f aca="false">I70/M70</f>
        <v>36.61 €</v>
      </c>
      <c r="S70" s="0" t="str">
        <f aca="false">H70/M70</f>
        <v>8.16 €</v>
      </c>
      <c r="T70" s="0" t="str">
        <f aca="false">M70/N70</f>
        <v>7%</v>
      </c>
    </row>
    <row r="71" customFormat="false" ht="15.75" hidden="false" customHeight="true" outlineLevel="0" collapsed="false">
      <c r="B71" s="0" t="s">
        <v>47</v>
      </c>
      <c r="C71" s="0" t="s">
        <v>3</v>
      </c>
      <c r="F71" s="0" t="n">
        <v>2020</v>
      </c>
      <c r="G71" s="0" t="n">
        <v>5</v>
      </c>
      <c r="H71" s="0" t="n">
        <v>302.05</v>
      </c>
      <c r="I71" s="0" t="n">
        <v>1652.5</v>
      </c>
      <c r="J71" s="0" t="str">
        <f aca="false">I71-H71</f>
        <v>1,350.45 €</v>
      </c>
      <c r="K71" s="0" t="str">
        <f aca="false">H71/I71</f>
        <v>18.28%</v>
      </c>
      <c r="L71" s="0" t="str">
        <f aca="false">N71/P71</f>
        <v>0.33%</v>
      </c>
      <c r="M71" s="0" t="n">
        <v>74</v>
      </c>
      <c r="N71" s="0" t="n">
        <v>829</v>
      </c>
      <c r="O71" s="0" t="str">
        <f aca="false">H71/N71</f>
        <v>0.36 €</v>
      </c>
      <c r="P71" s="0" t="n">
        <v>252780</v>
      </c>
      <c r="Q71" s="0" t="str">
        <f aca="false">I71/H71</f>
        <v>547%</v>
      </c>
      <c r="R71" s="0" t="str">
        <f aca="false">I71/M71</f>
        <v>22.33 €</v>
      </c>
      <c r="S71" s="0" t="str">
        <f aca="false">H71/M71</f>
        <v>4.08 €</v>
      </c>
      <c r="T71" s="0" t="str">
        <f aca="false">M71/N71</f>
        <v>9%</v>
      </c>
    </row>
    <row r="72" customFormat="false" ht="15.75" hidden="false" customHeight="true" outlineLevel="0" collapsed="false">
      <c r="B72" s="0" t="s">
        <v>47</v>
      </c>
      <c r="C72" s="0" t="s">
        <v>3</v>
      </c>
      <c r="F72" s="0" t="n">
        <v>2020</v>
      </c>
      <c r="G72" s="0" t="n">
        <v>6</v>
      </c>
      <c r="H72" s="0" t="n">
        <v>470.64</v>
      </c>
      <c r="I72" s="0" t="n">
        <v>1534</v>
      </c>
      <c r="J72" s="0" t="str">
        <f aca="false">I72-H72</f>
        <v>1,063.36 €</v>
      </c>
      <c r="K72" s="0" t="str">
        <f aca="false">H72/I72</f>
        <v>30.68%</v>
      </c>
      <c r="L72" s="0" t="str">
        <f aca="false">N72/P72</f>
        <v>0.29%</v>
      </c>
      <c r="M72" s="0" t="n">
        <v>75</v>
      </c>
      <c r="N72" s="0" t="n">
        <v>981</v>
      </c>
      <c r="O72" s="0" t="str">
        <f aca="false">H72/N72</f>
        <v>0.48 €</v>
      </c>
      <c r="P72" s="0" t="n">
        <v>337617</v>
      </c>
      <c r="Q72" s="0" t="str">
        <f aca="false">I72/H72</f>
        <v>326%</v>
      </c>
      <c r="R72" s="0" t="str">
        <f aca="false">I72/M72</f>
        <v>20.45 €</v>
      </c>
      <c r="S72" s="0" t="str">
        <f aca="false">H72/M72</f>
        <v>6.28 €</v>
      </c>
      <c r="T72" s="0" t="str">
        <f aca="false">M72/N72</f>
        <v>8%</v>
      </c>
    </row>
    <row r="73" customFormat="false" ht="15.75" hidden="false" customHeight="true" outlineLevel="0" collapsed="false">
      <c r="B73" s="0" t="s">
        <v>47</v>
      </c>
      <c r="C73" s="0" t="s">
        <v>3</v>
      </c>
      <c r="F73" s="0" t="n">
        <v>2020</v>
      </c>
      <c r="G73" s="0" t="n">
        <v>7</v>
      </c>
      <c r="H73" s="0" t="n">
        <v>437.35</v>
      </c>
      <c r="I73" s="0" t="n">
        <v>2046.8</v>
      </c>
      <c r="J73" s="0" t="str">
        <f aca="false">I73-H73</f>
        <v>1,609.45 €</v>
      </c>
      <c r="K73" s="0" t="str">
        <f aca="false">H73/I73</f>
        <v>21.37%</v>
      </c>
      <c r="L73" s="0" t="str">
        <f aca="false">N73/P73</f>
        <v>0.43%</v>
      </c>
      <c r="M73" s="0" t="n">
        <v>105</v>
      </c>
      <c r="N73" s="0" t="n">
        <v>970</v>
      </c>
      <c r="O73" s="0" t="str">
        <f aca="false">H73/N73</f>
        <v>0.45 €</v>
      </c>
      <c r="P73" s="0" t="n">
        <v>224409</v>
      </c>
      <c r="Q73" s="0" t="str">
        <f aca="false">I73/H73</f>
        <v>468%</v>
      </c>
      <c r="R73" s="0" t="str">
        <f aca="false">I73/M73</f>
        <v>19.49 €</v>
      </c>
      <c r="S73" s="0" t="str">
        <f aca="false">H73/M73</f>
        <v>4.17 €</v>
      </c>
      <c r="T73" s="0" t="str">
        <f aca="false">M73/N73</f>
        <v>11%</v>
      </c>
    </row>
    <row r="74" customFormat="false" ht="15.75" hidden="false" customHeight="true" outlineLevel="0" collapsed="false">
      <c r="A74" s="0" t="n">
        <v>1541733256944710</v>
      </c>
      <c r="B74" s="0" t="s">
        <v>48</v>
      </c>
      <c r="C74" s="0" t="s">
        <v>49</v>
      </c>
      <c r="F74" s="0" t="n">
        <v>2019</v>
      </c>
      <c r="G74" s="0" t="n">
        <v>12</v>
      </c>
      <c r="H74" s="0" t="n">
        <v>94.55</v>
      </c>
      <c r="I74" s="0" t="n">
        <v>234.47</v>
      </c>
      <c r="J74" s="0" t="str">
        <f aca="false">I74-H74</f>
        <v>£ 139.92</v>
      </c>
      <c r="K74" s="0" t="str">
        <f aca="false">H74/I74</f>
        <v>40.32%</v>
      </c>
      <c r="L74" s="0" t="str">
        <f aca="false">N74/P74</f>
        <v>0.12%</v>
      </c>
      <c r="M74" s="0" t="n">
        <v>14</v>
      </c>
      <c r="N74" s="0" t="n">
        <v>203</v>
      </c>
      <c r="O74" s="0" t="str">
        <f aca="false">H74/N74</f>
        <v>0.47 €</v>
      </c>
      <c r="P74" s="0" t="n">
        <v>163231</v>
      </c>
      <c r="Q74" s="0" t="str">
        <f aca="false">I74/H74</f>
        <v>248%</v>
      </c>
      <c r="R74" s="0" t="str">
        <f aca="false">I74/M74</f>
        <v>£ 16.75</v>
      </c>
      <c r="S74" s="0" t="str">
        <f aca="false">H74/M74</f>
        <v>£ 6.75</v>
      </c>
      <c r="T74" s="0" t="str">
        <f aca="false">M74/N74</f>
        <v>7%</v>
      </c>
    </row>
    <row r="75" customFormat="false" ht="15.75" hidden="false" customHeight="true" outlineLevel="0" collapsed="false">
      <c r="B75" s="0" t="s">
        <v>48</v>
      </c>
      <c r="C75" s="0" t="s">
        <v>3</v>
      </c>
      <c r="F75" s="0" t="n">
        <v>2019</v>
      </c>
      <c r="G75" s="0" t="n">
        <v>12</v>
      </c>
      <c r="H75" s="0" t="n">
        <v>1220.1</v>
      </c>
      <c r="I75" s="0" t="n">
        <v>2629.03</v>
      </c>
      <c r="J75" s="0" t="str">
        <f aca="false">I75-H75</f>
        <v>1,408.93 €</v>
      </c>
      <c r="K75" s="0" t="str">
        <f aca="false">H75/I75</f>
        <v>46.41%</v>
      </c>
      <c r="L75" s="0" t="str">
        <f aca="false">N75/P75</f>
        <v>0.24%</v>
      </c>
      <c r="M75" s="0" t="n">
        <v>190</v>
      </c>
      <c r="N75" s="0" t="n">
        <v>3020</v>
      </c>
      <c r="O75" s="0" t="str">
        <f aca="false">H75/N75</f>
        <v>0.40 €</v>
      </c>
      <c r="P75" s="0" t="n">
        <v>1283202</v>
      </c>
      <c r="Q75" s="0" t="str">
        <f aca="false">I75/H75</f>
        <v>215%</v>
      </c>
      <c r="R75" s="0" t="str">
        <f aca="false">I75/M75</f>
        <v>13.84 €</v>
      </c>
      <c r="S75" s="0" t="str">
        <f aca="false">H75/M75</f>
        <v>6.42 €</v>
      </c>
      <c r="T75" s="0" t="str">
        <f aca="false">M75/N75</f>
        <v>6%</v>
      </c>
    </row>
    <row r="76" customFormat="false" ht="15.75" hidden="false" customHeight="true" outlineLevel="0" collapsed="false">
      <c r="A76" s="0" t="n">
        <v>2914286732623030</v>
      </c>
      <c r="B76" s="0" t="s">
        <v>48</v>
      </c>
      <c r="C76" s="0" t="s">
        <v>50</v>
      </c>
      <c r="F76" s="0" t="n">
        <v>2019</v>
      </c>
      <c r="G76" s="0" t="n">
        <v>12</v>
      </c>
      <c r="H76" s="0" t="n">
        <v>258.07</v>
      </c>
      <c r="I76" s="0" t="n">
        <v>863.53</v>
      </c>
      <c r="J76" s="0" t="str">
        <f aca="false">I76-H76</f>
        <v>605.46 €</v>
      </c>
      <c r="K76" s="0" t="str">
        <f aca="false">H76/I76</f>
        <v>29.89%</v>
      </c>
      <c r="L76" s="0" t="str">
        <f aca="false">N76/P76</f>
        <v>0.30%</v>
      </c>
      <c r="M76" s="0" t="n">
        <v>60</v>
      </c>
      <c r="N76" s="0" t="n">
        <v>925</v>
      </c>
      <c r="O76" s="0" t="str">
        <f aca="false">H76/N76</f>
        <v>0.28 €</v>
      </c>
      <c r="P76" s="0" t="n">
        <v>309266</v>
      </c>
      <c r="Q76" s="0" t="str">
        <f aca="false">I76/H76</f>
        <v>335%</v>
      </c>
      <c r="R76" s="0" t="str">
        <f aca="false">I76/M76</f>
        <v>14.39 €</v>
      </c>
      <c r="S76" s="0" t="str">
        <f aca="false">H76/M76</f>
        <v>4.30 €</v>
      </c>
      <c r="T76" s="0" t="str">
        <f aca="false">M76/N76</f>
        <v>6%</v>
      </c>
    </row>
    <row r="77" customFormat="false" ht="15.75" hidden="false" customHeight="true" outlineLevel="0" collapsed="false">
      <c r="A77" s="0" t="n">
        <v>3057635584624430</v>
      </c>
      <c r="B77" s="0" t="s">
        <v>48</v>
      </c>
      <c r="C77" s="0" t="s">
        <v>51</v>
      </c>
      <c r="F77" s="0" t="n">
        <v>2019</v>
      </c>
      <c r="G77" s="0" t="n">
        <v>12</v>
      </c>
      <c r="H77" s="0" t="n">
        <v>169.73</v>
      </c>
      <c r="I77" s="0" t="n">
        <v>263.38</v>
      </c>
      <c r="J77" s="0" t="str">
        <f aca="false">I77-H77</f>
        <v>93.65 €</v>
      </c>
      <c r="K77" s="0" t="str">
        <f aca="false">H77/I77</f>
        <v>64.44%</v>
      </c>
      <c r="L77" s="0" t="str">
        <f aca="false">N77/P77</f>
        <v>0.31%</v>
      </c>
      <c r="M77" s="0" t="n">
        <v>20</v>
      </c>
      <c r="N77" s="0" t="n">
        <v>791</v>
      </c>
      <c r="O77" s="0" t="str">
        <f aca="false">H77/N77</f>
        <v>0.21 €</v>
      </c>
      <c r="P77" s="0" t="n">
        <v>252887</v>
      </c>
      <c r="Q77" s="0" t="str">
        <f aca="false">I77/H77</f>
        <v>155%</v>
      </c>
      <c r="R77" s="0" t="str">
        <f aca="false">I77/M77</f>
        <v>13.17 €</v>
      </c>
      <c r="S77" s="0" t="str">
        <f aca="false">H77/M77</f>
        <v>8.49 €</v>
      </c>
      <c r="T77" s="0" t="str">
        <f aca="false">M77/N77</f>
        <v>3%</v>
      </c>
    </row>
    <row r="78" customFormat="false" ht="15.75" hidden="false" customHeight="true" outlineLevel="0" collapsed="false">
      <c r="A78" s="0" t="n">
        <v>145942207323777</v>
      </c>
      <c r="B78" s="0" t="s">
        <v>48</v>
      </c>
      <c r="C78" s="0" t="s">
        <v>52</v>
      </c>
      <c r="F78" s="0" t="n">
        <v>2019</v>
      </c>
      <c r="G78" s="0" t="n">
        <v>12</v>
      </c>
      <c r="H78" s="0" t="n">
        <v>671.03</v>
      </c>
      <c r="I78" s="0" t="n">
        <v>1225.75</v>
      </c>
      <c r="J78" s="0" t="str">
        <f aca="false">I78-H78</f>
        <v>554.72 €</v>
      </c>
      <c r="K78" s="0" t="str">
        <f aca="false">H78/I78</f>
        <v>54.74%</v>
      </c>
      <c r="L78" s="0" t="str">
        <f aca="false">N78/P78</f>
        <v>0.33%</v>
      </c>
      <c r="M78" s="0" t="n">
        <v>77</v>
      </c>
      <c r="N78" s="0" t="n">
        <v>2671</v>
      </c>
      <c r="O78" s="0" t="str">
        <f aca="false">H78/N78</f>
        <v>0.25 €</v>
      </c>
      <c r="P78" s="0" t="n">
        <v>809316</v>
      </c>
      <c r="Q78" s="0" t="str">
        <f aca="false">I78/H78</f>
        <v>183%</v>
      </c>
      <c r="R78" s="0" t="str">
        <f aca="false">I78/M78</f>
        <v>15.92 €</v>
      </c>
      <c r="S78" s="0" t="str">
        <f aca="false">H78/M78</f>
        <v>8.71 €</v>
      </c>
      <c r="T78" s="0" t="str">
        <f aca="false">M78/N78</f>
        <v>3%</v>
      </c>
    </row>
    <row r="79" customFormat="false" ht="15.75" hidden="false" customHeight="true" outlineLevel="0" collapsed="false">
      <c r="A79" s="0" t="n">
        <v>1541733256944710</v>
      </c>
      <c r="B79" s="0" t="s">
        <v>48</v>
      </c>
      <c r="C79" s="0" t="s">
        <v>49</v>
      </c>
      <c r="F79" s="0" t="n">
        <v>2020</v>
      </c>
      <c r="G79" s="0" t="n">
        <v>1</v>
      </c>
      <c r="H79" s="0" t="n">
        <v>50.79</v>
      </c>
      <c r="I79" s="0" t="n">
        <v>90.09</v>
      </c>
      <c r="J79" s="0" t="str">
        <f aca="false">I79-H79</f>
        <v>£ 39.30</v>
      </c>
      <c r="K79" s="0" t="str">
        <f aca="false">H79/I79</f>
        <v>56.38%</v>
      </c>
      <c r="L79" s="0" t="str">
        <f aca="false">N79/P79</f>
        <v>0.11%</v>
      </c>
      <c r="M79" s="0" t="n">
        <v>5</v>
      </c>
      <c r="N79" s="0" t="n">
        <v>129</v>
      </c>
      <c r="O79" s="0" t="str">
        <f aca="false">H79/N79</f>
        <v>0.39 €</v>
      </c>
      <c r="P79" s="0" t="n">
        <v>117168</v>
      </c>
      <c r="Q79" s="0" t="str">
        <f aca="false">I79/H79</f>
        <v>177%</v>
      </c>
      <c r="R79" s="0" t="str">
        <f aca="false">I79/M79</f>
        <v>£ 18.02</v>
      </c>
      <c r="S79" s="0" t="str">
        <f aca="false">H79/M79</f>
        <v>£ 10.16</v>
      </c>
      <c r="T79" s="0" t="str">
        <f aca="false">M79/N79</f>
        <v>4%</v>
      </c>
    </row>
    <row r="80" customFormat="false" ht="15.75" hidden="false" customHeight="true" outlineLevel="0" collapsed="false">
      <c r="B80" s="0" t="s">
        <v>48</v>
      </c>
      <c r="C80" s="0" t="s">
        <v>3</v>
      </c>
      <c r="F80" s="0" t="n">
        <v>2020</v>
      </c>
      <c r="G80" s="0" t="n">
        <v>1</v>
      </c>
      <c r="H80" s="0" t="n">
        <v>1429.49</v>
      </c>
      <c r="I80" s="0" t="n">
        <v>4331.75</v>
      </c>
      <c r="J80" s="0" t="str">
        <f aca="false">I80-H80</f>
        <v>2,902.26 €</v>
      </c>
      <c r="K80" s="0" t="str">
        <f aca="false">H80/I80</f>
        <v>33.00%</v>
      </c>
      <c r="L80" s="0" t="str">
        <f aca="false">N80/P80</f>
        <v>0.27%</v>
      </c>
      <c r="M80" s="0" t="n">
        <v>310</v>
      </c>
      <c r="N80" s="0" t="n">
        <v>4588</v>
      </c>
      <c r="O80" s="0" t="str">
        <f aca="false">H80/N80</f>
        <v>0.31 €</v>
      </c>
      <c r="P80" s="0" t="n">
        <v>1710059</v>
      </c>
      <c r="Q80" s="0" t="str">
        <f aca="false">I80/H80</f>
        <v>303%</v>
      </c>
      <c r="R80" s="0" t="str">
        <f aca="false">I80/M80</f>
        <v>13.97 €</v>
      </c>
      <c r="S80" s="0" t="str">
        <f aca="false">H80/M80</f>
        <v>4.61 €</v>
      </c>
      <c r="T80" s="0" t="str">
        <f aca="false">M80/N80</f>
        <v>7%</v>
      </c>
    </row>
    <row r="81" customFormat="false" ht="15.75" hidden="false" customHeight="true" outlineLevel="0" collapsed="false">
      <c r="A81" s="0" t="n">
        <v>2914286732623030</v>
      </c>
      <c r="B81" s="0" t="s">
        <v>48</v>
      </c>
      <c r="C81" s="0" t="s">
        <v>50</v>
      </c>
      <c r="F81" s="0" t="n">
        <v>2020</v>
      </c>
      <c r="G81" s="0" t="n">
        <v>1</v>
      </c>
      <c r="H81" s="0" t="n">
        <v>310.14</v>
      </c>
      <c r="I81" s="0" t="n">
        <v>849.37</v>
      </c>
      <c r="J81" s="0" t="str">
        <f aca="false">I81-H81</f>
        <v>539.23 €</v>
      </c>
      <c r="K81" s="0" t="str">
        <f aca="false">H81/I81</f>
        <v>36.51%</v>
      </c>
      <c r="L81" s="0" t="str">
        <f aca="false">N81/P81</f>
        <v>0.31%</v>
      </c>
      <c r="M81" s="0" t="n">
        <v>63</v>
      </c>
      <c r="N81" s="0" t="n">
        <v>1164</v>
      </c>
      <c r="O81" s="0" t="str">
        <f aca="false">H81/N81</f>
        <v>0.27 €</v>
      </c>
      <c r="P81" s="0" t="n">
        <v>378779</v>
      </c>
      <c r="Q81" s="0" t="str">
        <f aca="false">I81/H81</f>
        <v>274%</v>
      </c>
      <c r="R81" s="0" t="str">
        <f aca="false">I81/M81</f>
        <v>13.48 €</v>
      </c>
      <c r="S81" s="0" t="str">
        <f aca="false">H81/M81</f>
        <v>4.92 €</v>
      </c>
      <c r="T81" s="0" t="str">
        <f aca="false">M81/N81</f>
        <v>5%</v>
      </c>
    </row>
    <row r="82" customFormat="false" ht="15.75" hidden="false" customHeight="true" outlineLevel="0" collapsed="false">
      <c r="A82" s="0" t="n">
        <v>3057635584624430</v>
      </c>
      <c r="B82" s="0" t="s">
        <v>48</v>
      </c>
      <c r="C82" s="0" t="s">
        <v>51</v>
      </c>
      <c r="F82" s="0" t="n">
        <v>2020</v>
      </c>
      <c r="G82" s="0" t="n">
        <v>1</v>
      </c>
      <c r="H82" s="0" t="n">
        <v>335.28</v>
      </c>
      <c r="I82" s="0" t="n">
        <v>566.99</v>
      </c>
      <c r="J82" s="0" t="str">
        <f aca="false">I82-H82</f>
        <v>231.71 €</v>
      </c>
      <c r="K82" s="0" t="str">
        <f aca="false">H82/I82</f>
        <v>59.13%</v>
      </c>
      <c r="L82" s="0" t="str">
        <f aca="false">N82/P82</f>
        <v>0.45%</v>
      </c>
      <c r="M82" s="0" t="n">
        <v>42</v>
      </c>
      <c r="N82" s="0" t="n">
        <v>1596</v>
      </c>
      <c r="O82" s="0" t="str">
        <f aca="false">H82/N82</f>
        <v>0.21 €</v>
      </c>
      <c r="P82" s="0" t="n">
        <v>353968</v>
      </c>
      <c r="Q82" s="0" t="str">
        <f aca="false">I82/H82</f>
        <v>169%</v>
      </c>
      <c r="R82" s="0" t="str">
        <f aca="false">I82/M82</f>
        <v>13.50 €</v>
      </c>
      <c r="S82" s="0" t="str">
        <f aca="false">H82/M82</f>
        <v>7.98 €</v>
      </c>
      <c r="T82" s="0" t="str">
        <f aca="false">M82/N82</f>
        <v>3%</v>
      </c>
    </row>
    <row r="83" customFormat="false" ht="15.75" hidden="false" customHeight="true" outlineLevel="0" collapsed="false">
      <c r="A83" s="0" t="n">
        <v>145942207323777</v>
      </c>
      <c r="B83" s="0" t="s">
        <v>48</v>
      </c>
      <c r="C83" s="0" t="s">
        <v>52</v>
      </c>
      <c r="F83" s="0" t="n">
        <v>2020</v>
      </c>
      <c r="G83" s="0" t="n">
        <v>1</v>
      </c>
      <c r="H83" s="0" t="n">
        <v>485.62</v>
      </c>
      <c r="I83" s="0" t="n">
        <v>1113.41</v>
      </c>
      <c r="J83" s="0" t="str">
        <f aca="false">I83-H83</f>
        <v>627.79 €</v>
      </c>
      <c r="K83" s="0" t="str">
        <f aca="false">H83/I83</f>
        <v>43.62%</v>
      </c>
      <c r="L83" s="0" t="str">
        <f aca="false">N83/P83</f>
        <v>0.47%</v>
      </c>
      <c r="M83" s="0" t="n">
        <v>74</v>
      </c>
      <c r="N83" s="0" t="n">
        <v>2147</v>
      </c>
      <c r="O83" s="0" t="str">
        <f aca="false">H83/N83</f>
        <v>0.23 €</v>
      </c>
      <c r="P83" s="0" t="n">
        <v>454102</v>
      </c>
      <c r="Q83" s="0" t="str">
        <f aca="false">I83/H83</f>
        <v>229%</v>
      </c>
      <c r="R83" s="0" t="str">
        <f aca="false">I83/M83</f>
        <v>15.05 €</v>
      </c>
      <c r="S83" s="0" t="str">
        <f aca="false">H83/M83</f>
        <v>6.56 €</v>
      </c>
      <c r="T83" s="0" t="str">
        <f aca="false">M83/N83</f>
        <v>3%</v>
      </c>
    </row>
    <row r="84" customFormat="false" ht="15.75" hidden="false" customHeight="true" outlineLevel="0" collapsed="false">
      <c r="A84" s="0" t="n">
        <v>1541733256944710</v>
      </c>
      <c r="B84" s="0" t="s">
        <v>48</v>
      </c>
      <c r="C84" s="0" t="s">
        <v>49</v>
      </c>
      <c r="F84" s="0" t="n">
        <v>2020</v>
      </c>
      <c r="G84" s="0" t="n">
        <v>2</v>
      </c>
      <c r="H84" s="0" t="n">
        <v>43.52</v>
      </c>
      <c r="I84" s="0" t="n">
        <v>57.93</v>
      </c>
      <c r="J84" s="0" t="str">
        <f aca="false">I84-H84</f>
        <v>£ 14.41</v>
      </c>
      <c r="K84" s="0" t="str">
        <f aca="false">H84/I84</f>
        <v>75.13%</v>
      </c>
      <c r="L84" s="0" t="str">
        <f aca="false">N84/P84</f>
        <v>0.18%</v>
      </c>
      <c r="M84" s="0" t="n">
        <v>3</v>
      </c>
      <c r="N84" s="0" t="n">
        <v>106</v>
      </c>
      <c r="O84" s="0" t="str">
        <f aca="false">H84/N84</f>
        <v>0.41 €</v>
      </c>
      <c r="P84" s="0" t="n">
        <v>60520</v>
      </c>
      <c r="Q84" s="0" t="str">
        <f aca="false">I84/H84</f>
        <v>133%</v>
      </c>
      <c r="R84" s="0" t="str">
        <f aca="false">I84/M84</f>
        <v>£ 19.31</v>
      </c>
      <c r="S84" s="0" t="str">
        <f aca="false">H84/M84</f>
        <v>£ 14.51</v>
      </c>
      <c r="T84" s="0" t="str">
        <f aca="false">M84/N84</f>
        <v>3%</v>
      </c>
    </row>
    <row r="85" customFormat="false" ht="15.75" hidden="false" customHeight="true" outlineLevel="0" collapsed="false">
      <c r="B85" s="0" t="s">
        <v>48</v>
      </c>
      <c r="C85" s="0" t="s">
        <v>3</v>
      </c>
      <c r="F85" s="0" t="n">
        <v>2020</v>
      </c>
      <c r="G85" s="0" t="n">
        <v>2</v>
      </c>
      <c r="H85" s="0" t="n">
        <v>1687.49</v>
      </c>
      <c r="I85" s="0" t="n">
        <v>6311.07</v>
      </c>
      <c r="J85" s="0" t="str">
        <f aca="false">I85-H85</f>
        <v>4,623.58 €</v>
      </c>
      <c r="K85" s="0" t="str">
        <f aca="false">H85/I85</f>
        <v>26.74%</v>
      </c>
      <c r="L85" s="0" t="str">
        <f aca="false">N85/P85</f>
        <v>0.28%</v>
      </c>
      <c r="M85" s="0" t="n">
        <v>421</v>
      </c>
      <c r="N85" s="0" t="n">
        <v>6344</v>
      </c>
      <c r="O85" s="0" t="str">
        <f aca="false">H85/N85</f>
        <v>0.27 €</v>
      </c>
      <c r="P85" s="0" t="n">
        <v>2260867</v>
      </c>
      <c r="Q85" s="0" t="str">
        <f aca="false">I85/H85</f>
        <v>374%</v>
      </c>
      <c r="R85" s="0" t="str">
        <f aca="false">I85/M85</f>
        <v>14.99 €</v>
      </c>
      <c r="S85" s="0" t="str">
        <f aca="false">H85/M85</f>
        <v>4.01 €</v>
      </c>
      <c r="T85" s="0" t="str">
        <f aca="false">M85/N85</f>
        <v>7%</v>
      </c>
    </row>
    <row r="86" customFormat="false" ht="15.75" hidden="false" customHeight="true" outlineLevel="0" collapsed="false">
      <c r="A86" s="0" t="n">
        <v>2914286732623030</v>
      </c>
      <c r="B86" s="0" t="s">
        <v>48</v>
      </c>
      <c r="C86" s="0" t="s">
        <v>50</v>
      </c>
      <c r="F86" s="0" t="n">
        <v>2020</v>
      </c>
      <c r="G86" s="0" t="n">
        <v>2</v>
      </c>
      <c r="H86" s="0" t="n">
        <v>328.98</v>
      </c>
      <c r="I86" s="0" t="n">
        <v>1041.6</v>
      </c>
      <c r="J86" s="0" t="str">
        <f aca="false">I86-H86</f>
        <v>712.62 €</v>
      </c>
      <c r="K86" s="0" t="str">
        <f aca="false">H86/I86</f>
        <v>31.58%</v>
      </c>
      <c r="L86" s="0" t="str">
        <f aca="false">N86/P86</f>
        <v>0.30%</v>
      </c>
      <c r="M86" s="0" t="n">
        <v>73</v>
      </c>
      <c r="N86" s="0" t="n">
        <v>1211</v>
      </c>
      <c r="O86" s="0" t="str">
        <f aca="false">H86/N86</f>
        <v>0.27 €</v>
      </c>
      <c r="P86" s="0" t="n">
        <v>410167</v>
      </c>
      <c r="Q86" s="0" t="str">
        <f aca="false">I86/H86</f>
        <v>317%</v>
      </c>
      <c r="R86" s="0" t="str">
        <f aca="false">I86/M86</f>
        <v>14.27 €</v>
      </c>
      <c r="S86" s="0" t="str">
        <f aca="false">H86/M86</f>
        <v>4.51 €</v>
      </c>
      <c r="T86" s="0" t="str">
        <f aca="false">M86/N86</f>
        <v>6%</v>
      </c>
    </row>
    <row r="87" customFormat="false" ht="15.75" hidden="false" customHeight="true" outlineLevel="0" collapsed="false">
      <c r="A87" s="0" t="n">
        <v>3057635584624430</v>
      </c>
      <c r="B87" s="0" t="s">
        <v>48</v>
      </c>
      <c r="C87" s="0" t="s">
        <v>51</v>
      </c>
      <c r="F87" s="0" t="n">
        <v>2020</v>
      </c>
      <c r="G87" s="0" t="n">
        <v>2</v>
      </c>
      <c r="H87" s="0" t="n">
        <v>332.39</v>
      </c>
      <c r="I87" s="0" t="n">
        <v>806.52</v>
      </c>
      <c r="J87" s="0" t="str">
        <f aca="false">I87-H87</f>
        <v>474.13 €</v>
      </c>
      <c r="K87" s="0" t="str">
        <f aca="false">H87/I87</f>
        <v>41.21%</v>
      </c>
      <c r="L87" s="0" t="str">
        <f aca="false">N87/P87</f>
        <v>0.43%</v>
      </c>
      <c r="M87" s="0" t="n">
        <v>62</v>
      </c>
      <c r="N87" s="0" t="n">
        <v>1725</v>
      </c>
      <c r="O87" s="0" t="str">
        <f aca="false">H87/N87</f>
        <v>0.19 €</v>
      </c>
      <c r="P87" s="0" t="n">
        <v>404720</v>
      </c>
      <c r="Q87" s="0" t="str">
        <f aca="false">I87/H87</f>
        <v>243%</v>
      </c>
      <c r="R87" s="0" t="str">
        <f aca="false">I87/M87</f>
        <v>13.01 €</v>
      </c>
      <c r="S87" s="0" t="str">
        <f aca="false">H87/M87</f>
        <v>5.36 €</v>
      </c>
      <c r="T87" s="0" t="str">
        <f aca="false">M87/N87</f>
        <v>4%</v>
      </c>
    </row>
    <row r="88" customFormat="false" ht="15.75" hidden="false" customHeight="true" outlineLevel="0" collapsed="false">
      <c r="A88" s="0" t="n">
        <v>145942207323777</v>
      </c>
      <c r="B88" s="0" t="s">
        <v>48</v>
      </c>
      <c r="C88" s="0" t="s">
        <v>52</v>
      </c>
      <c r="F88" s="0" t="n">
        <v>2020</v>
      </c>
      <c r="G88" s="0" t="n">
        <v>2</v>
      </c>
      <c r="H88" s="0" t="n">
        <v>492.75</v>
      </c>
      <c r="I88" s="0" t="n">
        <v>1190.09</v>
      </c>
      <c r="J88" s="0" t="str">
        <f aca="false">I88-H88</f>
        <v>697.34 €</v>
      </c>
      <c r="K88" s="0" t="str">
        <f aca="false">H88/I88</f>
        <v>41.40%</v>
      </c>
      <c r="L88" s="0" t="str">
        <f aca="false">N88/P88</f>
        <v>0.44%</v>
      </c>
      <c r="M88" s="0" t="n">
        <v>87</v>
      </c>
      <c r="N88" s="0" t="n">
        <v>2250</v>
      </c>
      <c r="O88" s="0" t="str">
        <f aca="false">H88/N88</f>
        <v>0.22 €</v>
      </c>
      <c r="P88" s="0" t="n">
        <v>505830</v>
      </c>
      <c r="Q88" s="0" t="str">
        <f aca="false">I88/H88</f>
        <v>242%</v>
      </c>
      <c r="R88" s="0" t="str">
        <f aca="false">I88/M88</f>
        <v>13.68 €</v>
      </c>
      <c r="S88" s="0" t="str">
        <f aca="false">H88/M88</f>
        <v>5.66 €</v>
      </c>
      <c r="T88" s="0" t="str">
        <f aca="false">M88/N88</f>
        <v>4%</v>
      </c>
    </row>
    <row r="89" customFormat="false" ht="15.75" hidden="false" customHeight="true" outlineLevel="0" collapsed="false">
      <c r="B89" s="0" t="s">
        <v>48</v>
      </c>
      <c r="C89" s="0" t="s">
        <v>49</v>
      </c>
      <c r="F89" s="0" t="n">
        <v>2020</v>
      </c>
      <c r="G89" s="0" t="n">
        <v>3</v>
      </c>
      <c r="H89" s="0" t="n">
        <v>51.51</v>
      </c>
      <c r="I89" s="0" t="n">
        <v>150.83</v>
      </c>
      <c r="J89" s="0" t="str">
        <f aca="false">I89-H89</f>
        <v>£ 99.32</v>
      </c>
      <c r="K89" s="0" t="str">
        <f aca="false">H89/I89</f>
        <v>34.15%</v>
      </c>
      <c r="L89" s="0" t="str">
        <f aca="false">N89/P89</f>
        <v>0.13%</v>
      </c>
      <c r="M89" s="0" t="n">
        <v>9</v>
      </c>
      <c r="N89" s="0" t="n">
        <v>146</v>
      </c>
      <c r="O89" s="0" t="str">
        <f aca="false">H89/N89</f>
        <v>0.35 €</v>
      </c>
      <c r="P89" s="0" t="n">
        <v>108152</v>
      </c>
      <c r="Q89" s="0" t="str">
        <f aca="false">I89/H89</f>
        <v>293%</v>
      </c>
      <c r="R89" s="0" t="str">
        <f aca="false">I89/M89</f>
        <v>£ 16.76</v>
      </c>
      <c r="S89" s="0" t="str">
        <f aca="false">H89/M89</f>
        <v>£ 5.72</v>
      </c>
      <c r="T89" s="0" t="str">
        <f aca="false">M89/N89</f>
        <v>6%</v>
      </c>
    </row>
    <row r="90" customFormat="false" ht="15.75" hidden="false" customHeight="true" outlineLevel="0" collapsed="false">
      <c r="B90" s="0" t="s">
        <v>48</v>
      </c>
      <c r="C90" s="0" t="s">
        <v>3</v>
      </c>
      <c r="F90" s="0" t="n">
        <v>2020</v>
      </c>
      <c r="G90" s="0" t="n">
        <v>3</v>
      </c>
      <c r="H90" s="0" t="n">
        <v>2995.5</v>
      </c>
      <c r="I90" s="0" t="n">
        <v>13711.87</v>
      </c>
      <c r="J90" s="0" t="str">
        <f aca="false">I90-H90</f>
        <v>10,716.37 €</v>
      </c>
      <c r="K90" s="0" t="str">
        <f aca="false">H90/I90</f>
        <v>21.85%</v>
      </c>
      <c r="L90" s="0" t="str">
        <f aca="false">N90/P90</f>
        <v>0.37%</v>
      </c>
      <c r="M90" s="0" t="n">
        <v>929</v>
      </c>
      <c r="N90" s="0" t="n">
        <v>10253</v>
      </c>
      <c r="O90" s="0" t="str">
        <f aca="false">H90/N90</f>
        <v>0.29 €</v>
      </c>
      <c r="P90" s="0" t="n">
        <v>2800965</v>
      </c>
      <c r="Q90" s="0" t="str">
        <f aca="false">I90/H90</f>
        <v>458%</v>
      </c>
      <c r="R90" s="0" t="str">
        <f aca="false">I90/M90</f>
        <v>14.76 €</v>
      </c>
      <c r="S90" s="0" t="str">
        <f aca="false">H90/M90</f>
        <v>3.22 €</v>
      </c>
      <c r="T90" s="0" t="str">
        <f aca="false">M90/N90</f>
        <v>9%</v>
      </c>
    </row>
    <row r="91" customFormat="false" ht="15.75" hidden="false" customHeight="true" outlineLevel="0" collapsed="false">
      <c r="A91" s="0" t="n">
        <v>2914286732623030</v>
      </c>
      <c r="B91" s="0" t="s">
        <v>48</v>
      </c>
      <c r="C91" s="0" t="s">
        <v>50</v>
      </c>
      <c r="F91" s="0" t="n">
        <v>2020</v>
      </c>
      <c r="G91" s="0" t="n">
        <v>3</v>
      </c>
      <c r="H91" s="0" t="n">
        <v>1198.54</v>
      </c>
      <c r="I91" s="0" t="n">
        <v>4092.84</v>
      </c>
      <c r="J91" s="0" t="str">
        <f aca="false">I91-H91</f>
        <v>2,894.30 €</v>
      </c>
      <c r="K91" s="0" t="str">
        <f aca="false">H91/I91</f>
        <v>29.28%</v>
      </c>
      <c r="L91" s="0" t="str">
        <f aca="false">N91/P91</f>
        <v>0.50%</v>
      </c>
      <c r="M91" s="0" t="n">
        <v>288</v>
      </c>
      <c r="N91" s="0" t="n">
        <v>3044</v>
      </c>
      <c r="O91" s="0" t="str">
        <f aca="false">H91/N91</f>
        <v>0.39 €</v>
      </c>
      <c r="P91" s="0" t="n">
        <v>606569</v>
      </c>
      <c r="Q91" s="0" t="str">
        <f aca="false">I91/H91</f>
        <v>341%</v>
      </c>
      <c r="R91" s="0" t="str">
        <f aca="false">I91/M91</f>
        <v>14.21 €</v>
      </c>
      <c r="S91" s="0" t="str">
        <f aca="false">H91/M91</f>
        <v>4.16 €</v>
      </c>
      <c r="T91" s="0" t="str">
        <f aca="false">M91/N91</f>
        <v>9%</v>
      </c>
    </row>
    <row r="92" customFormat="false" ht="15.75" hidden="false" customHeight="true" outlineLevel="0" collapsed="false">
      <c r="A92" s="0" t="n">
        <v>3057635584624430</v>
      </c>
      <c r="B92" s="0" t="s">
        <v>48</v>
      </c>
      <c r="C92" s="0" t="s">
        <v>51</v>
      </c>
      <c r="F92" s="0" t="n">
        <v>2020</v>
      </c>
      <c r="G92" s="0" t="n">
        <v>3</v>
      </c>
      <c r="H92" s="0" t="n">
        <v>438.18</v>
      </c>
      <c r="I92" s="0" t="n">
        <v>1668.58</v>
      </c>
      <c r="J92" s="0" t="str">
        <f aca="false">I92-H92</f>
        <v>1,230.40 €</v>
      </c>
      <c r="K92" s="0" t="str">
        <f aca="false">H92/I92</f>
        <v>26.26%</v>
      </c>
      <c r="L92" s="0" t="str">
        <f aca="false">N92/P92</f>
        <v>0.50%</v>
      </c>
      <c r="M92" s="0" t="n">
        <v>123</v>
      </c>
      <c r="N92" s="0" t="n">
        <v>2270</v>
      </c>
      <c r="O92" s="0" t="str">
        <f aca="false">H92/N92</f>
        <v>0.19 €</v>
      </c>
      <c r="P92" s="0" t="n">
        <v>456605</v>
      </c>
      <c r="Q92" s="0" t="str">
        <f aca="false">I92/H92</f>
        <v>381%</v>
      </c>
      <c r="R92" s="0" t="str">
        <f aca="false">I92/M92</f>
        <v>13.57 €</v>
      </c>
      <c r="S92" s="0" t="str">
        <f aca="false">H92/M92</f>
        <v>3.56 €</v>
      </c>
      <c r="T92" s="0" t="str">
        <f aca="false">M92/N92</f>
        <v>5%</v>
      </c>
    </row>
    <row r="93" customFormat="false" ht="15.75" hidden="false" customHeight="true" outlineLevel="0" collapsed="false">
      <c r="A93" s="0" t="n">
        <v>145942207323777</v>
      </c>
      <c r="B93" s="0" t="s">
        <v>48</v>
      </c>
      <c r="C93" s="0" t="s">
        <v>52</v>
      </c>
      <c r="F93" s="0" t="n">
        <v>2020</v>
      </c>
      <c r="G93" s="0" t="n">
        <v>3</v>
      </c>
      <c r="H93" s="0" t="n">
        <v>620.33</v>
      </c>
      <c r="I93" s="0" t="n">
        <v>2704.85</v>
      </c>
      <c r="J93" s="0" t="str">
        <f aca="false">I93-H93</f>
        <v>2,084.52 €</v>
      </c>
      <c r="K93" s="0" t="str">
        <f aca="false">H93/I93</f>
        <v>22.93%</v>
      </c>
      <c r="L93" s="0" t="str">
        <f aca="false">N93/P93</f>
        <v>0.67%</v>
      </c>
      <c r="M93" s="0" t="n">
        <v>191</v>
      </c>
      <c r="N93" s="0" t="n">
        <v>3206</v>
      </c>
      <c r="O93" s="0" t="str">
        <f aca="false">H93/N93</f>
        <v>0.19 €</v>
      </c>
      <c r="P93" s="0" t="n">
        <v>481785</v>
      </c>
      <c r="Q93" s="0" t="str">
        <f aca="false">I93/H93</f>
        <v>436%</v>
      </c>
      <c r="R93" s="0" t="str">
        <f aca="false">I93/M93</f>
        <v>14.16 €</v>
      </c>
      <c r="S93" s="0" t="str">
        <f aca="false">H93/M93</f>
        <v>3.25 €</v>
      </c>
      <c r="T93" s="0" t="str">
        <f aca="false">M93/N93</f>
        <v>6%</v>
      </c>
    </row>
    <row r="94" customFormat="false" ht="15.75" hidden="false" customHeight="true" outlineLevel="0" collapsed="false">
      <c r="A94" s="0" t="n">
        <v>1541733256944710</v>
      </c>
      <c r="B94" s="0" t="s">
        <v>48</v>
      </c>
      <c r="C94" s="0" t="s">
        <v>49</v>
      </c>
      <c r="F94" s="0" t="n">
        <v>2020</v>
      </c>
      <c r="G94" s="0" t="n">
        <v>4</v>
      </c>
      <c r="H94" s="0" t="n">
        <v>265.19</v>
      </c>
      <c r="I94" s="0" t="n">
        <v>536.16</v>
      </c>
      <c r="J94" s="0" t="str">
        <f aca="false">I94-H94</f>
        <v>£ 270.97</v>
      </c>
      <c r="K94" s="0" t="str">
        <f aca="false">H94/I94</f>
        <v>49.46%</v>
      </c>
      <c r="L94" s="0" t="str">
        <f aca="false">N94/P94</f>
        <v>0.19%</v>
      </c>
      <c r="M94" s="0" t="n">
        <v>43</v>
      </c>
      <c r="N94" s="0" t="n">
        <v>716</v>
      </c>
      <c r="O94" s="0" t="str">
        <f aca="false">H94/N94</f>
        <v>0.37 €</v>
      </c>
      <c r="P94" s="0" t="n">
        <v>372417</v>
      </c>
      <c r="Q94" s="0" t="str">
        <f aca="false">I94/H94</f>
        <v>202%</v>
      </c>
      <c r="R94" s="0" t="str">
        <f aca="false">I94/M94</f>
        <v>£ 12.47</v>
      </c>
      <c r="S94" s="0" t="str">
        <f aca="false">H94/M94</f>
        <v>£ 6.17</v>
      </c>
      <c r="T94" s="0" t="str">
        <f aca="false">M94/N94</f>
        <v>6%</v>
      </c>
    </row>
    <row r="95" customFormat="false" ht="15.75" hidden="false" customHeight="true" outlineLevel="0" collapsed="false">
      <c r="B95" s="0" t="s">
        <v>48</v>
      </c>
      <c r="C95" s="0" t="s">
        <v>3</v>
      </c>
      <c r="F95" s="0" t="n">
        <v>2020</v>
      </c>
      <c r="G95" s="0" t="n">
        <v>4</v>
      </c>
      <c r="H95" s="0" t="n">
        <v>4479.68</v>
      </c>
      <c r="I95" s="0" t="n">
        <v>14701.89</v>
      </c>
      <c r="J95" s="0" t="str">
        <f aca="false">I95-H95</f>
        <v>10,222.21 €</v>
      </c>
      <c r="K95" s="0" t="str">
        <f aca="false">H95/I95</f>
        <v>30.47%</v>
      </c>
      <c r="L95" s="0" t="str">
        <f aca="false">N95/P95</f>
        <v>0.58%</v>
      </c>
      <c r="M95" s="0" t="n">
        <v>1215</v>
      </c>
      <c r="N95" s="0" t="n">
        <v>14564</v>
      </c>
      <c r="O95" s="0" t="str">
        <f aca="false">H95/N95</f>
        <v>0.31 €</v>
      </c>
      <c r="P95" s="0" t="n">
        <v>2518501</v>
      </c>
      <c r="Q95" s="0" t="str">
        <f aca="false">I95/H95</f>
        <v>328%</v>
      </c>
      <c r="R95" s="0" t="str">
        <f aca="false">I95/M95</f>
        <v>12.10 €</v>
      </c>
      <c r="S95" s="0" t="str">
        <f aca="false">H95/M95</f>
        <v>3.69 €</v>
      </c>
      <c r="T95" s="0" t="str">
        <f aca="false">M95/N95</f>
        <v>8%</v>
      </c>
    </row>
    <row r="96" customFormat="false" ht="15.75" hidden="false" customHeight="true" outlineLevel="0" collapsed="false">
      <c r="A96" s="0" t="n">
        <v>2914286732623030</v>
      </c>
      <c r="B96" s="0" t="s">
        <v>48</v>
      </c>
      <c r="C96" s="0" t="s">
        <v>50</v>
      </c>
      <c r="F96" s="0" t="n">
        <v>2020</v>
      </c>
      <c r="G96" s="0" t="n">
        <v>4</v>
      </c>
      <c r="H96" s="0" t="n">
        <v>1388.79</v>
      </c>
      <c r="I96" s="0" t="n">
        <v>6003.56</v>
      </c>
      <c r="J96" s="0" t="str">
        <f aca="false">I96-H96</f>
        <v>4,614.77 €</v>
      </c>
      <c r="K96" s="0" t="str">
        <f aca="false">H96/I96</f>
        <v>23.13%</v>
      </c>
      <c r="L96" s="0" t="str">
        <f aca="false">N96/P96</f>
        <v>0.82%</v>
      </c>
      <c r="M96" s="0" t="n">
        <v>376</v>
      </c>
      <c r="N96" s="0" t="n">
        <v>4394</v>
      </c>
      <c r="O96" s="0" t="str">
        <f aca="false">H96/N96</f>
        <v>0.32 €</v>
      </c>
      <c r="P96" s="0" t="n">
        <v>538915</v>
      </c>
      <c r="Q96" s="0" t="str">
        <f aca="false">I96/H96</f>
        <v>432%</v>
      </c>
      <c r="R96" s="0" t="str">
        <f aca="false">I96/M96</f>
        <v>15.97 €</v>
      </c>
      <c r="S96" s="0" t="str">
        <f aca="false">H96/M96</f>
        <v>3.69 €</v>
      </c>
      <c r="T96" s="0" t="str">
        <f aca="false">M96/N96</f>
        <v>9%</v>
      </c>
    </row>
    <row r="97" customFormat="false" ht="15.75" hidden="false" customHeight="true" outlineLevel="0" collapsed="false">
      <c r="A97" s="0" t="n">
        <v>3057635584624430</v>
      </c>
      <c r="B97" s="0" t="s">
        <v>48</v>
      </c>
      <c r="C97" s="0" t="s">
        <v>51</v>
      </c>
      <c r="F97" s="0" t="n">
        <v>2020</v>
      </c>
      <c r="G97" s="0" t="n">
        <v>4</v>
      </c>
      <c r="H97" s="0" t="n">
        <v>324.57</v>
      </c>
      <c r="I97" s="0" t="n">
        <v>839.97</v>
      </c>
      <c r="J97" s="0" t="str">
        <f aca="false">I97-H97</f>
        <v>515.40 €</v>
      </c>
      <c r="K97" s="0" t="str">
        <f aca="false">H97/I97</f>
        <v>38.64%</v>
      </c>
      <c r="L97" s="0" t="str">
        <f aca="false">N97/P97</f>
        <v>0.64%</v>
      </c>
      <c r="M97" s="0" t="n">
        <v>68</v>
      </c>
      <c r="N97" s="0" t="n">
        <v>1990</v>
      </c>
      <c r="O97" s="0" t="str">
        <f aca="false">H97/N97</f>
        <v>0.16 €</v>
      </c>
      <c r="P97" s="0" t="n">
        <v>311317</v>
      </c>
      <c r="Q97" s="0" t="str">
        <f aca="false">I97/H97</f>
        <v>259%</v>
      </c>
      <c r="R97" s="0" t="str">
        <f aca="false">I97/M97</f>
        <v>12.35 €</v>
      </c>
      <c r="S97" s="0" t="str">
        <f aca="false">H97/M97</f>
        <v>4.77 €</v>
      </c>
      <c r="T97" s="0" t="str">
        <f aca="false">M97/N97</f>
        <v>3%</v>
      </c>
    </row>
    <row r="98" customFormat="false" ht="15.75" hidden="false" customHeight="true" outlineLevel="0" collapsed="false">
      <c r="A98" s="0" t="n">
        <v>145942207323777</v>
      </c>
      <c r="B98" s="0" t="s">
        <v>48</v>
      </c>
      <c r="C98" s="0" t="s">
        <v>52</v>
      </c>
      <c r="F98" s="0" t="n">
        <v>2020</v>
      </c>
      <c r="G98" s="0" t="n">
        <v>4</v>
      </c>
      <c r="H98" s="0" t="n">
        <v>1467.62</v>
      </c>
      <c r="I98" s="0" t="n">
        <v>2851.37</v>
      </c>
      <c r="J98" s="0" t="str">
        <f aca="false">I98-H98</f>
        <v>1,383.75 €</v>
      </c>
      <c r="K98" s="0" t="str">
        <f aca="false">H98/I98</f>
        <v>51.47%</v>
      </c>
      <c r="L98" s="0" t="str">
        <f aca="false">N98/P98</f>
        <v>0.65%</v>
      </c>
      <c r="M98" s="0" t="n">
        <v>234</v>
      </c>
      <c r="N98" s="0" t="n">
        <v>6325</v>
      </c>
      <c r="O98" s="0" t="str">
        <f aca="false">H98/N98</f>
        <v>0.23 €</v>
      </c>
      <c r="P98" s="0" t="n">
        <v>978899</v>
      </c>
      <c r="Q98" s="0" t="str">
        <f aca="false">I98/H98</f>
        <v>194%</v>
      </c>
      <c r="R98" s="0" t="str">
        <f aca="false">I98/M98</f>
        <v>12.19 €</v>
      </c>
      <c r="S98" s="0" t="str">
        <f aca="false">H98/M98</f>
        <v>6.27 €</v>
      </c>
      <c r="T98" s="0" t="str">
        <f aca="false">M98/N98</f>
        <v>4%</v>
      </c>
    </row>
    <row r="99" customFormat="false" ht="15.75" hidden="false" customHeight="true" outlineLevel="0" collapsed="false">
      <c r="A99" s="0" t="n">
        <v>1541733256944710</v>
      </c>
      <c r="B99" s="0" t="s">
        <v>48</v>
      </c>
      <c r="C99" s="0" t="s">
        <v>49</v>
      </c>
      <c r="F99" s="0" t="n">
        <v>2020</v>
      </c>
      <c r="G99" s="0" t="n">
        <v>5</v>
      </c>
      <c r="H99" s="0" t="n">
        <v>31.39</v>
      </c>
      <c r="I99" s="0" t="n">
        <v>118.04</v>
      </c>
      <c r="J99" s="0" t="str">
        <f aca="false">I99-H99</f>
        <v>£ 86.65</v>
      </c>
      <c r="K99" s="0" t="str">
        <f aca="false">H99/I99</f>
        <v>26.59%</v>
      </c>
      <c r="L99" s="0" t="str">
        <f aca="false">N99/P99</f>
        <v>0.09%</v>
      </c>
      <c r="M99" s="0" t="n">
        <v>9</v>
      </c>
      <c r="N99" s="0" t="n">
        <v>123</v>
      </c>
      <c r="O99" s="0" t="str">
        <f aca="false">H99/N99</f>
        <v>0.26 €</v>
      </c>
      <c r="P99" s="0" t="n">
        <v>129870</v>
      </c>
      <c r="Q99" s="0" t="str">
        <f aca="false">I99/H99</f>
        <v>376%</v>
      </c>
      <c r="R99" s="0" t="str">
        <f aca="false">I99/M99</f>
        <v>£ 13.12</v>
      </c>
      <c r="S99" s="0" t="str">
        <f aca="false">H99/M99</f>
        <v>£ 3.49</v>
      </c>
      <c r="T99" s="0" t="str">
        <f aca="false">M99/N99</f>
        <v>7%</v>
      </c>
    </row>
    <row r="100" customFormat="false" ht="15.75" hidden="false" customHeight="true" outlineLevel="0" collapsed="false">
      <c r="B100" s="0" t="s">
        <v>48</v>
      </c>
      <c r="C100" s="0" t="s">
        <v>3</v>
      </c>
      <c r="F100" s="0" t="n">
        <v>2020</v>
      </c>
      <c r="G100" s="0" t="n">
        <v>5</v>
      </c>
      <c r="H100" s="0" t="n">
        <v>1523.14</v>
      </c>
      <c r="I100" s="0" t="n">
        <v>8720.61</v>
      </c>
      <c r="J100" s="0" t="str">
        <f aca="false">I100-H100</f>
        <v>7,197.47 €</v>
      </c>
      <c r="K100" s="0" t="str">
        <f aca="false">H100/I100</f>
        <v>17.47%</v>
      </c>
      <c r="L100" s="0" t="str">
        <f aca="false">N100/P100</f>
        <v>0.42%</v>
      </c>
      <c r="M100" s="0" t="n">
        <v>544</v>
      </c>
      <c r="N100" s="0" t="n">
        <v>6369</v>
      </c>
      <c r="O100" s="0" t="str">
        <f aca="false">H100/N100</f>
        <v>0.24 €</v>
      </c>
      <c r="P100" s="0" t="n">
        <v>1513970</v>
      </c>
      <c r="Q100" s="0" t="str">
        <f aca="false">I100/H100</f>
        <v>573%</v>
      </c>
      <c r="R100" s="0" t="str">
        <f aca="false">I100/M100</f>
        <v>16.03 €</v>
      </c>
      <c r="S100" s="0" t="str">
        <f aca="false">H100/M100</f>
        <v>2.80 €</v>
      </c>
      <c r="T100" s="0" t="str">
        <f aca="false">M100/N100</f>
        <v>9%</v>
      </c>
    </row>
    <row r="101" customFormat="false" ht="15.75" hidden="false" customHeight="true" outlineLevel="0" collapsed="false">
      <c r="A101" s="0" t="n">
        <v>2914286732623030</v>
      </c>
      <c r="B101" s="0" t="s">
        <v>48</v>
      </c>
      <c r="C101" s="0" t="s">
        <v>50</v>
      </c>
      <c r="F101" s="0" t="n">
        <v>2020</v>
      </c>
      <c r="G101" s="0" t="n">
        <v>5</v>
      </c>
      <c r="H101" s="0" t="n">
        <v>819.13</v>
      </c>
      <c r="I101" s="0" t="n">
        <v>4904.96</v>
      </c>
      <c r="J101" s="0" t="str">
        <f aca="false">I101-H101</f>
        <v>4,085.83 €</v>
      </c>
      <c r="K101" s="0" t="str">
        <f aca="false">H101/I101</f>
        <v>16.70%</v>
      </c>
      <c r="L101" s="0" t="str">
        <f aca="false">N101/P101</f>
        <v>1.33%</v>
      </c>
      <c r="M101" s="0" t="n">
        <v>278</v>
      </c>
      <c r="N101" s="0" t="n">
        <v>3610</v>
      </c>
      <c r="O101" s="0" t="str">
        <f aca="false">H101/N101</f>
        <v>0.23 €</v>
      </c>
      <c r="P101" s="0" t="n">
        <v>271754</v>
      </c>
      <c r="Q101" s="0" t="str">
        <f aca="false">I101/H101</f>
        <v>599%</v>
      </c>
      <c r="R101" s="0" t="str">
        <f aca="false">I101/M101</f>
        <v>17.64 €</v>
      </c>
      <c r="S101" s="0" t="str">
        <f aca="false">H101/M101</f>
        <v>2.95 €</v>
      </c>
      <c r="T101" s="0" t="str">
        <f aca="false">M101/N101</f>
        <v>8%</v>
      </c>
    </row>
    <row r="102" customFormat="false" ht="15.75" hidden="false" customHeight="true" outlineLevel="0" collapsed="false">
      <c r="A102" s="0" t="n">
        <v>3057635584624430</v>
      </c>
      <c r="B102" s="0" t="s">
        <v>48</v>
      </c>
      <c r="C102" s="0" t="s">
        <v>51</v>
      </c>
      <c r="F102" s="0" t="n">
        <v>2020</v>
      </c>
      <c r="G102" s="0" t="n">
        <v>5</v>
      </c>
      <c r="H102" s="0" t="n">
        <v>113.52</v>
      </c>
      <c r="I102" s="0" t="n">
        <v>210.14</v>
      </c>
      <c r="J102" s="0" t="str">
        <f aca="false">I102-H102</f>
        <v>96.62 €</v>
      </c>
      <c r="K102" s="0" t="str">
        <f aca="false">H102/I102</f>
        <v>54.02%</v>
      </c>
      <c r="L102" s="0" t="str">
        <f aca="false">N102/P102</f>
        <v>0.35%</v>
      </c>
      <c r="M102" s="0" t="n">
        <v>17</v>
      </c>
      <c r="N102" s="0" t="n">
        <v>828</v>
      </c>
      <c r="O102" s="0" t="str">
        <f aca="false">H102/N102</f>
        <v>0.14 €</v>
      </c>
      <c r="P102" s="0" t="n">
        <v>238619</v>
      </c>
      <c r="Q102" s="0" t="str">
        <f aca="false">I102/H102</f>
        <v>185%</v>
      </c>
      <c r="R102" s="0" t="str">
        <f aca="false">I102/M102</f>
        <v>12.36 €</v>
      </c>
      <c r="S102" s="0" t="str">
        <f aca="false">H102/M102</f>
        <v>6.68 €</v>
      </c>
      <c r="T102" s="0" t="str">
        <f aca="false">M102/N102</f>
        <v>2%</v>
      </c>
    </row>
    <row r="103" customFormat="false" ht="15.75" hidden="false" customHeight="true" outlineLevel="0" collapsed="false">
      <c r="A103" s="0" t="n">
        <v>145942207323777</v>
      </c>
      <c r="B103" s="0" t="s">
        <v>48</v>
      </c>
      <c r="C103" s="0" t="s">
        <v>52</v>
      </c>
      <c r="F103" s="0" t="n">
        <v>2020</v>
      </c>
      <c r="G103" s="0" t="n">
        <v>5</v>
      </c>
      <c r="H103" s="0" t="n">
        <v>596.38</v>
      </c>
      <c r="I103" s="0" t="n">
        <v>2171.35</v>
      </c>
      <c r="J103" s="0" t="str">
        <f aca="false">I103-H103</f>
        <v>1,574.97 €</v>
      </c>
      <c r="K103" s="0" t="str">
        <f aca="false">H103/I103</f>
        <v>27.47%</v>
      </c>
      <c r="L103" s="0" t="str">
        <f aca="false">N103/P103</f>
        <v>0.50%</v>
      </c>
      <c r="M103" s="0" t="n">
        <v>149</v>
      </c>
      <c r="N103" s="0" t="n">
        <v>4030</v>
      </c>
      <c r="O103" s="0" t="str">
        <f aca="false">H103/N103</f>
        <v>0.15 €</v>
      </c>
      <c r="P103" s="0" t="n">
        <v>807184</v>
      </c>
      <c r="Q103" s="0" t="str">
        <f aca="false">I103/H103</f>
        <v>364%</v>
      </c>
      <c r="R103" s="0" t="str">
        <f aca="false">I103/M103</f>
        <v>14.57 €</v>
      </c>
      <c r="S103" s="0" t="str">
        <f aca="false">H103/M103</f>
        <v>4.00 €</v>
      </c>
      <c r="T103" s="0" t="str">
        <f aca="false">M103/N103</f>
        <v>4%</v>
      </c>
    </row>
    <row r="104" customFormat="false" ht="15.75" hidden="false" customHeight="true" outlineLevel="0" collapsed="false">
      <c r="A104" s="0" t="n">
        <v>1541733256944710</v>
      </c>
      <c r="B104" s="0" t="s">
        <v>48</v>
      </c>
      <c r="C104" s="0" t="s">
        <v>49</v>
      </c>
      <c r="F104" s="0" t="n">
        <v>2020</v>
      </c>
      <c r="G104" s="0" t="n">
        <v>6</v>
      </c>
      <c r="H104" s="0" t="n">
        <v>136.92</v>
      </c>
      <c r="I104" s="0" t="n">
        <v>139.98</v>
      </c>
      <c r="J104" s="0" t="str">
        <f aca="false">I104-H104</f>
        <v>£ 3.06</v>
      </c>
      <c r="K104" s="0" t="str">
        <f aca="false">H104/I104</f>
        <v>97.81%</v>
      </c>
      <c r="L104" s="0" t="str">
        <f aca="false">N104/P104</f>
        <v>0.13%</v>
      </c>
      <c r="M104" s="0" t="n">
        <v>11</v>
      </c>
      <c r="N104" s="0" t="n">
        <v>287</v>
      </c>
      <c r="O104" s="0" t="str">
        <f aca="false">H104/N104</f>
        <v>£ 0.48</v>
      </c>
      <c r="P104" s="0" t="n">
        <v>227473</v>
      </c>
      <c r="Q104" s="0" t="str">
        <f aca="false">I104/H104</f>
        <v>102%</v>
      </c>
      <c r="R104" s="0" t="str">
        <f aca="false">I104/M104</f>
        <v>£ 12.73</v>
      </c>
      <c r="S104" s="0" t="str">
        <f aca="false">H104/M104</f>
        <v>£ 12.45</v>
      </c>
      <c r="T104" s="0" t="str">
        <f aca="false">M104/N104</f>
        <v>4%</v>
      </c>
    </row>
    <row r="105" customFormat="false" ht="15.75" hidden="false" customHeight="true" outlineLevel="0" collapsed="false">
      <c r="B105" s="0" t="s">
        <v>48</v>
      </c>
      <c r="C105" s="0" t="s">
        <v>3</v>
      </c>
      <c r="F105" s="0" t="n">
        <v>2020</v>
      </c>
      <c r="G105" s="0" t="n">
        <v>6</v>
      </c>
      <c r="H105" s="0" t="n">
        <v>3148.07</v>
      </c>
      <c r="I105" s="0" t="n">
        <v>9134.7</v>
      </c>
      <c r="J105" s="0" t="str">
        <f aca="false">I105-H105</f>
        <v>5,986.63 €</v>
      </c>
      <c r="K105" s="0" t="str">
        <f aca="false">H105/I105</f>
        <v>34.46%</v>
      </c>
      <c r="L105" s="0" t="str">
        <f aca="false">N105/P105</f>
        <v>0.39%</v>
      </c>
      <c r="M105" s="0" t="n">
        <v>583</v>
      </c>
      <c r="N105" s="0" t="n">
        <v>10531</v>
      </c>
      <c r="O105" s="0" t="str">
        <f aca="false">H105/N105</f>
        <v>0.30 €</v>
      </c>
      <c r="P105" s="0" t="n">
        <v>2716188</v>
      </c>
      <c r="Q105" s="0" t="str">
        <f aca="false">I105/H105</f>
        <v>290%</v>
      </c>
      <c r="R105" s="0" t="str">
        <f aca="false">I105/M105</f>
        <v>15.67 €</v>
      </c>
      <c r="S105" s="0" t="str">
        <f aca="false">H105/M105</f>
        <v>5.40 €</v>
      </c>
      <c r="T105" s="0" t="str">
        <f aca="false">M105/N105</f>
        <v>6%</v>
      </c>
    </row>
    <row r="106" customFormat="false" ht="15.75" hidden="false" customHeight="true" outlineLevel="0" collapsed="false">
      <c r="A106" s="0" t="n">
        <v>2914286732623030</v>
      </c>
      <c r="B106" s="0" t="s">
        <v>48</v>
      </c>
      <c r="C106" s="0" t="s">
        <v>50</v>
      </c>
      <c r="F106" s="0" t="n">
        <v>2020</v>
      </c>
      <c r="G106" s="0" t="n">
        <v>6</v>
      </c>
      <c r="H106" s="0" t="n">
        <v>848.83</v>
      </c>
      <c r="I106" s="0" t="n">
        <v>2532.84</v>
      </c>
      <c r="J106" s="0" t="str">
        <f aca="false">I106-H106</f>
        <v>1,684.01 €</v>
      </c>
      <c r="K106" s="0" t="str">
        <f aca="false">H106/I106</f>
        <v>33.51%</v>
      </c>
      <c r="L106" s="0" t="str">
        <f aca="false">N106/P106</f>
        <v>0.65%</v>
      </c>
      <c r="M106" s="0" t="n">
        <v>169</v>
      </c>
      <c r="N106" s="0" t="n">
        <v>2873</v>
      </c>
      <c r="O106" s="0" t="str">
        <f aca="false">H106/N106</f>
        <v>0.30 €</v>
      </c>
      <c r="P106" s="0" t="n">
        <v>439760</v>
      </c>
      <c r="Q106" s="0" t="str">
        <f aca="false">I106/H106</f>
        <v>298%</v>
      </c>
      <c r="R106" s="0" t="str">
        <f aca="false">I106/M106</f>
        <v>14.99 €</v>
      </c>
      <c r="S106" s="0" t="str">
        <f aca="false">H106/M106</f>
        <v>5.02 €</v>
      </c>
      <c r="T106" s="0" t="str">
        <f aca="false">M106/N106</f>
        <v>6%</v>
      </c>
    </row>
    <row r="107" customFormat="false" ht="15.75" hidden="false" customHeight="true" outlineLevel="0" collapsed="false">
      <c r="A107" s="0" t="n">
        <v>3057635584624430</v>
      </c>
      <c r="B107" s="0" t="s">
        <v>48</v>
      </c>
      <c r="C107" s="0" t="s">
        <v>51</v>
      </c>
      <c r="F107" s="0" t="n">
        <v>2020</v>
      </c>
      <c r="G107" s="0" t="n">
        <v>6</v>
      </c>
      <c r="H107" s="0" t="n">
        <v>194.45</v>
      </c>
      <c r="I107" s="0" t="n">
        <v>452.36</v>
      </c>
      <c r="J107" s="0" t="str">
        <f aca="false">I107-H107</f>
        <v>257.91 €</v>
      </c>
      <c r="K107" s="0" t="str">
        <f aca="false">H107/I107</f>
        <v>42.99%</v>
      </c>
      <c r="L107" s="0" t="str">
        <f aca="false">N107/P107</f>
        <v>0.36%</v>
      </c>
      <c r="M107" s="0" t="n">
        <v>38</v>
      </c>
      <c r="N107" s="0" t="n">
        <v>1021</v>
      </c>
      <c r="O107" s="0" t="str">
        <f aca="false">H107/N107</f>
        <v>0.19 €</v>
      </c>
      <c r="P107" s="0" t="n">
        <v>285386</v>
      </c>
      <c r="Q107" s="0" t="str">
        <f aca="false">I107/H107</f>
        <v>233%</v>
      </c>
      <c r="R107" s="0" t="str">
        <f aca="false">I107/M107</f>
        <v>11.90 €</v>
      </c>
      <c r="S107" s="0" t="str">
        <f aca="false">H107/M107</f>
        <v>5.12 €</v>
      </c>
      <c r="T107" s="0" t="str">
        <f aca="false">M107/N107</f>
        <v>4%</v>
      </c>
    </row>
    <row r="108" customFormat="false" ht="15.75" hidden="false" customHeight="true" outlineLevel="0" collapsed="false">
      <c r="A108" s="0" t="n">
        <v>145942207323777</v>
      </c>
      <c r="B108" s="0" t="s">
        <v>48</v>
      </c>
      <c r="C108" s="0" t="s">
        <v>52</v>
      </c>
      <c r="F108" s="0" t="n">
        <v>2020</v>
      </c>
      <c r="G108" s="0" t="n">
        <v>6</v>
      </c>
      <c r="H108" s="0" t="n">
        <v>937.84</v>
      </c>
      <c r="I108" s="0" t="n">
        <v>2732.04</v>
      </c>
      <c r="J108" s="0" t="str">
        <f aca="false">I108-H108</f>
        <v>1,794.20 €</v>
      </c>
      <c r="K108" s="0" t="str">
        <f aca="false">H108/I108</f>
        <v>34.33%</v>
      </c>
      <c r="L108" s="0" t="str">
        <f aca="false">N108/P108</f>
        <v>0.45%</v>
      </c>
      <c r="M108" s="0" t="n">
        <v>208</v>
      </c>
      <c r="N108" s="0" t="n">
        <v>5230</v>
      </c>
      <c r="O108" s="0" t="str">
        <f aca="false">H108/N108</f>
        <v>0.18 €</v>
      </c>
      <c r="P108" s="0" t="n">
        <v>1171363</v>
      </c>
      <c r="Q108" s="0" t="str">
        <f aca="false">I108/H108</f>
        <v>291%</v>
      </c>
      <c r="R108" s="0" t="str">
        <f aca="false">I108/M108</f>
        <v>13.13 €</v>
      </c>
      <c r="S108" s="0" t="str">
        <f aca="false">H108/M108</f>
        <v>4.51 €</v>
      </c>
      <c r="T108" s="0" t="str">
        <f aca="false">M108/N108</f>
        <v>4%</v>
      </c>
    </row>
    <row r="109" customFormat="false" ht="15.75" hidden="false" customHeight="true" outlineLevel="0" collapsed="false">
      <c r="B109" s="0" t="s">
        <v>48</v>
      </c>
      <c r="C109" s="0" t="s">
        <v>49</v>
      </c>
      <c r="F109" s="0" t="n">
        <v>2020</v>
      </c>
      <c r="G109" s="0" t="n">
        <v>7</v>
      </c>
      <c r="H109" s="0" t="n">
        <v>168.42</v>
      </c>
      <c r="I109" s="0" t="n">
        <v>285.48</v>
      </c>
      <c r="J109" s="0" t="str">
        <f aca="false">I109-H109</f>
        <v>£ 117.06</v>
      </c>
      <c r="K109" s="0" t="str">
        <f aca="false">H109/I109</f>
        <v>59.00%</v>
      </c>
      <c r="L109" s="0" t="str">
        <f aca="false">N109/P109</f>
        <v>0.17%</v>
      </c>
      <c r="M109" s="0" t="n">
        <v>18</v>
      </c>
      <c r="N109" s="0" t="n">
        <v>531</v>
      </c>
      <c r="O109" s="0" t="str">
        <f aca="false">H109/N109</f>
        <v>£ 0.32</v>
      </c>
      <c r="P109" s="0" t="n">
        <v>307966</v>
      </c>
      <c r="Q109" s="0" t="str">
        <f aca="false">I109/H109</f>
        <v>170%</v>
      </c>
      <c r="R109" s="0" t="str">
        <f aca="false">I109/M109</f>
        <v>£ 15.86</v>
      </c>
      <c r="S109" s="0" t="str">
        <f aca="false">H109/M109</f>
        <v>£ 9.36</v>
      </c>
      <c r="T109" s="0" t="str">
        <f aca="false">M109/N109</f>
        <v>3%</v>
      </c>
    </row>
    <row r="110" customFormat="false" ht="15.75" hidden="false" customHeight="true" outlineLevel="0" collapsed="false">
      <c r="B110" s="0" t="s">
        <v>48</v>
      </c>
      <c r="C110" s="0" t="s">
        <v>3</v>
      </c>
      <c r="F110" s="0" t="n">
        <v>2020</v>
      </c>
      <c r="G110" s="0" t="n">
        <v>7</v>
      </c>
      <c r="H110" s="0" t="n">
        <v>1719.88</v>
      </c>
      <c r="I110" s="0" t="n">
        <v>7184.24</v>
      </c>
      <c r="J110" s="0" t="str">
        <f aca="false">I110-H110</f>
        <v>5,464.36 €</v>
      </c>
      <c r="K110" s="0" t="str">
        <f aca="false">H110/I110</f>
        <v>23.94%</v>
      </c>
      <c r="L110" s="0" t="str">
        <f aca="false">N110/P110</f>
        <v>0.31%</v>
      </c>
      <c r="M110" s="0" t="n">
        <v>402</v>
      </c>
      <c r="N110" s="0" t="n">
        <v>5266</v>
      </c>
      <c r="O110" s="0" t="str">
        <f aca="false">H110/N110</f>
        <v>0.33 €</v>
      </c>
      <c r="P110" s="0" t="n">
        <v>1672882</v>
      </c>
      <c r="Q110" s="0" t="str">
        <f aca="false">I110/H110</f>
        <v>418%</v>
      </c>
      <c r="R110" s="0" t="str">
        <f aca="false">I110/M110</f>
        <v>17.87 €</v>
      </c>
      <c r="S110" s="0" t="str">
        <f aca="false">H110/M110</f>
        <v>4.28 €</v>
      </c>
      <c r="T110" s="0" t="str">
        <f aca="false">M110/N110</f>
        <v>8%</v>
      </c>
    </row>
    <row r="111" customFormat="false" ht="15.75" hidden="false" customHeight="true" outlineLevel="0" collapsed="false">
      <c r="A111" s="0" t="n">
        <v>2914286732623030</v>
      </c>
      <c r="B111" s="0" t="s">
        <v>48</v>
      </c>
      <c r="C111" s="0" t="s">
        <v>50</v>
      </c>
      <c r="F111" s="0" t="n">
        <v>2020</v>
      </c>
      <c r="G111" s="0" t="n">
        <v>7</v>
      </c>
      <c r="H111" s="0" t="n">
        <v>891.86</v>
      </c>
      <c r="I111" s="0" t="n">
        <v>4103.17</v>
      </c>
      <c r="J111" s="0" t="str">
        <f aca="false">I111-H111</f>
        <v>3,211.31 €</v>
      </c>
      <c r="K111" s="0" t="str">
        <f aca="false">H111/I111</f>
        <v>21.74%</v>
      </c>
      <c r="L111" s="0" t="str">
        <f aca="false">N111/P111</f>
        <v>0.70%</v>
      </c>
      <c r="M111" s="0" t="n">
        <v>220</v>
      </c>
      <c r="N111" s="0" t="n">
        <v>3036</v>
      </c>
      <c r="O111" s="0" t="str">
        <f aca="false">H111/N111</f>
        <v>0.29 €</v>
      </c>
      <c r="P111" s="0" t="n">
        <v>431199</v>
      </c>
      <c r="Q111" s="0" t="str">
        <f aca="false">I111/H111</f>
        <v>460%</v>
      </c>
      <c r="R111" s="0" t="str">
        <f aca="false">I111/M111</f>
        <v>18.65 €</v>
      </c>
      <c r="S111" s="0" t="str">
        <f aca="false">H111/M111</f>
        <v>4.05 €</v>
      </c>
      <c r="T111" s="0" t="str">
        <f aca="false">M111/N111</f>
        <v>7%</v>
      </c>
    </row>
    <row r="112" customFormat="false" ht="15.75" hidden="false" customHeight="true" outlineLevel="0" collapsed="false">
      <c r="B112" s="0" t="s">
        <v>48</v>
      </c>
      <c r="C112" s="0" t="s">
        <v>51</v>
      </c>
      <c r="F112" s="0" t="n">
        <v>2020</v>
      </c>
      <c r="G112" s="0" t="n">
        <v>7</v>
      </c>
      <c r="H112" s="0" t="n">
        <v>163.94</v>
      </c>
      <c r="I112" s="0" t="n">
        <v>598.46</v>
      </c>
      <c r="J112" s="0" t="str">
        <f aca="false">I112-H112</f>
        <v>434.52 €</v>
      </c>
      <c r="K112" s="0" t="str">
        <f aca="false">H112/I112</f>
        <v>27.39%</v>
      </c>
      <c r="L112" s="0" t="str">
        <f aca="false">N112/P112</f>
        <v>0.48%</v>
      </c>
      <c r="M112" s="0" t="n">
        <v>52</v>
      </c>
      <c r="N112" s="0" t="n">
        <v>713</v>
      </c>
      <c r="O112" s="0" t="str">
        <f aca="false">H112/N112</f>
        <v>0.23 €</v>
      </c>
      <c r="P112" s="0" t="n">
        <v>147159</v>
      </c>
      <c r="Q112" s="0" t="str">
        <f aca="false">I112/H112</f>
        <v>365%</v>
      </c>
      <c r="R112" s="0" t="str">
        <f aca="false">I112/M112</f>
        <v>11.51 €</v>
      </c>
      <c r="S112" s="0" t="str">
        <f aca="false">H112/M112</f>
        <v>3.15 €</v>
      </c>
      <c r="T112" s="0" t="str">
        <f aca="false">M112/N112</f>
        <v>7%</v>
      </c>
    </row>
    <row r="113" customFormat="false" ht="15.75" hidden="false" customHeight="true" outlineLevel="0" collapsed="false">
      <c r="A113" s="0" t="n">
        <v>145942207323777</v>
      </c>
      <c r="B113" s="0" t="s">
        <v>48</v>
      </c>
      <c r="C113" s="0" t="s">
        <v>52</v>
      </c>
      <c r="F113" s="0" t="n">
        <v>2020</v>
      </c>
      <c r="G113" s="0" t="n">
        <v>7</v>
      </c>
      <c r="H113" s="0" t="n">
        <v>595.25</v>
      </c>
      <c r="I113" s="0" t="n">
        <v>2571.98</v>
      </c>
      <c r="J113" s="0" t="str">
        <f aca="false">I113-H113</f>
        <v>1,976.73 €</v>
      </c>
      <c r="K113" s="0" t="str">
        <f aca="false">H113/I113</f>
        <v>23.14%</v>
      </c>
      <c r="L113" s="0" t="str">
        <f aca="false">N113/P113</f>
        <v>0.71%</v>
      </c>
      <c r="M113" s="0" t="n">
        <v>186</v>
      </c>
      <c r="N113" s="0" t="n">
        <v>3492</v>
      </c>
      <c r="O113" s="0" t="str">
        <f aca="false">H113/N113</f>
        <v>0.17 €</v>
      </c>
      <c r="P113" s="0" t="n">
        <v>491688</v>
      </c>
      <c r="Q113" s="0" t="str">
        <f aca="false">I113/H113</f>
        <v>432%</v>
      </c>
      <c r="R113" s="0" t="str">
        <f aca="false">I113/M113</f>
        <v>13.83 €</v>
      </c>
      <c r="S113" s="0" t="str">
        <f aca="false">H113/M113</f>
        <v>3.20 €</v>
      </c>
      <c r="T113" s="0" t="str">
        <f aca="false">M113/N113</f>
        <v>5%</v>
      </c>
    </row>
    <row r="114" customFormat="false" ht="15.75" hidden="false" customHeight="true" outlineLevel="0" collapsed="false">
      <c r="A114" s="0" t="n">
        <v>3524446184964950</v>
      </c>
      <c r="B114" s="0" t="s">
        <v>53</v>
      </c>
      <c r="C114" s="0" t="s">
        <v>3</v>
      </c>
      <c r="F114" s="0" t="n">
        <v>2019</v>
      </c>
      <c r="G114" s="0" t="n">
        <v>10</v>
      </c>
      <c r="H114" s="0" t="n">
        <v>542</v>
      </c>
      <c r="I114" s="0" t="n">
        <v>9693.34</v>
      </c>
      <c r="J114" s="0" t="str">
        <f aca="false">I114-H114</f>
        <v>9,151.34 €</v>
      </c>
      <c r="K114" s="0" t="str">
        <f aca="false">H114/I114</f>
        <v>5.59%</v>
      </c>
      <c r="L114" s="0" t="str">
        <f aca="false">N114/P114</f>
        <v>0.49%</v>
      </c>
      <c r="M114" s="0" t="n">
        <v>289</v>
      </c>
      <c r="N114" s="0" t="n">
        <v>2871</v>
      </c>
      <c r="O114" s="0" t="str">
        <f aca="false">H114/N114</f>
        <v>0.19 €</v>
      </c>
      <c r="P114" s="0" t="n">
        <v>582189</v>
      </c>
      <c r="Q114" s="0" t="str">
        <f aca="false">I114/H114</f>
        <v>1788%</v>
      </c>
      <c r="R114" s="0" t="str">
        <f aca="false">I114/M114</f>
        <v>33.54 €</v>
      </c>
      <c r="S114" s="0" t="str">
        <f aca="false">H114/M114</f>
        <v>1.88 €</v>
      </c>
      <c r="T114" s="0" t="str">
        <f aca="false">M114/N114</f>
        <v>10%</v>
      </c>
    </row>
    <row r="115" customFormat="false" ht="15.75" hidden="false" customHeight="true" outlineLevel="0" collapsed="false">
      <c r="A115" s="0" t="n">
        <v>3524446184964950</v>
      </c>
      <c r="B115" s="0" t="s">
        <v>53</v>
      </c>
      <c r="C115" s="0" t="s">
        <v>3</v>
      </c>
      <c r="F115" s="0" t="n">
        <v>2019</v>
      </c>
      <c r="G115" s="0" t="n">
        <v>11</v>
      </c>
      <c r="H115" s="0" t="n">
        <v>641.18</v>
      </c>
      <c r="I115" s="0" t="n">
        <v>17322.37</v>
      </c>
      <c r="J115" s="0" t="str">
        <f aca="false">I115-H115</f>
        <v>16,681.19 €</v>
      </c>
      <c r="K115" s="0" t="str">
        <f aca="false">H115/I115</f>
        <v>3.70%</v>
      </c>
      <c r="L115" s="0" t="str">
        <f aca="false">N115/P115</f>
        <v>0.53%</v>
      </c>
      <c r="M115" s="0" t="n">
        <v>575</v>
      </c>
      <c r="N115" s="0" t="n">
        <v>6868</v>
      </c>
      <c r="O115" s="0" t="str">
        <f aca="false">H115/N115</f>
        <v>0.09 €</v>
      </c>
      <c r="P115" s="0" t="n">
        <v>1300238</v>
      </c>
      <c r="Q115" s="0" t="str">
        <f aca="false">I115/H115</f>
        <v>2702%</v>
      </c>
      <c r="R115" s="0" t="str">
        <f aca="false">I115/M115</f>
        <v>30.13 €</v>
      </c>
      <c r="S115" s="0" t="str">
        <f aca="false">H115/M115</f>
        <v>1.12 €</v>
      </c>
      <c r="T115" s="0" t="str">
        <f aca="false">M115/N115</f>
        <v>8%</v>
      </c>
    </row>
    <row r="116" customFormat="false" ht="15.75" hidden="false" customHeight="true" outlineLevel="0" collapsed="false">
      <c r="A116" s="0" t="n">
        <v>3524446184964950</v>
      </c>
      <c r="B116" s="0" t="s">
        <v>53</v>
      </c>
      <c r="C116" s="0" t="s">
        <v>3</v>
      </c>
      <c r="F116" s="0" t="n">
        <v>2019</v>
      </c>
      <c r="G116" s="0" t="n">
        <v>12</v>
      </c>
      <c r="H116" s="0" t="n">
        <v>315.19</v>
      </c>
      <c r="I116" s="0" t="n">
        <v>10314.55</v>
      </c>
      <c r="J116" s="0" t="str">
        <f aca="false">I116-H116</f>
        <v>9,999.36 €</v>
      </c>
      <c r="K116" s="0" t="str">
        <f aca="false">H116/I116</f>
        <v>3.06%</v>
      </c>
      <c r="L116" s="0" t="str">
        <f aca="false">N116/P116</f>
        <v>0.49%</v>
      </c>
      <c r="M116" s="0" t="n">
        <v>327</v>
      </c>
      <c r="N116" s="0" t="n">
        <v>3791</v>
      </c>
      <c r="O116" s="0" t="str">
        <f aca="false">H116/N116</f>
        <v>0.08 €</v>
      </c>
      <c r="P116" s="0" t="n">
        <v>772316</v>
      </c>
      <c r="Q116" s="0" t="str">
        <f aca="false">I116/H116</f>
        <v>3272%</v>
      </c>
      <c r="R116" s="0" t="str">
        <f aca="false">I116/M116</f>
        <v>31.54 €</v>
      </c>
      <c r="S116" s="0" t="str">
        <f aca="false">H116/M116</f>
        <v>0.96 €</v>
      </c>
      <c r="T116" s="0" t="str">
        <f aca="false">M116/N116</f>
        <v>9%</v>
      </c>
    </row>
    <row r="117" customFormat="false" ht="15.75" hidden="false" customHeight="true" outlineLevel="0" collapsed="false">
      <c r="B117" s="0" t="s">
        <v>53</v>
      </c>
      <c r="C117" s="0" t="s">
        <v>51</v>
      </c>
      <c r="F117" s="0" t="n">
        <v>2019</v>
      </c>
      <c r="G117" s="0" t="n">
        <v>12</v>
      </c>
      <c r="H117" s="0" t="n">
        <v>10.46</v>
      </c>
      <c r="I117" s="0" t="n">
        <v>113.74</v>
      </c>
      <c r="J117" s="0" t="str">
        <f aca="false">I117-H117</f>
        <v>103.28 €</v>
      </c>
      <c r="K117" s="0" t="str">
        <f aca="false">H117/I117</f>
        <v>9.20%</v>
      </c>
      <c r="L117" s="0" t="str">
        <f aca="false">N117/P117</f>
        <v>0.51%</v>
      </c>
      <c r="M117" s="0" t="n">
        <v>3</v>
      </c>
      <c r="N117" s="0" t="n">
        <v>523</v>
      </c>
      <c r="O117" s="0" t="str">
        <f aca="false">H117/N117</f>
        <v>0.02 €</v>
      </c>
      <c r="P117" s="0" t="n">
        <v>103412</v>
      </c>
      <c r="Q117" s="0" t="str">
        <f aca="false">I117/H117</f>
        <v>1087%</v>
      </c>
      <c r="R117" s="0" t="str">
        <f aca="false">I117/M117</f>
        <v>37.91 €</v>
      </c>
      <c r="S117" s="0" t="str">
        <f aca="false">H117/M117</f>
        <v>3.49 €</v>
      </c>
      <c r="T117" s="0" t="str">
        <f aca="false">M117/N117</f>
        <v>1%</v>
      </c>
    </row>
    <row r="118" customFormat="false" ht="15.75" hidden="false" customHeight="true" outlineLevel="0" collapsed="false">
      <c r="B118" s="0" t="s">
        <v>53</v>
      </c>
      <c r="C118" s="0" t="s">
        <v>52</v>
      </c>
      <c r="F118" s="0" t="n">
        <v>2019</v>
      </c>
      <c r="G118" s="0" t="n">
        <v>12</v>
      </c>
      <c r="H118" s="0" t="n">
        <v>4.82</v>
      </c>
      <c r="I118" s="0" t="n">
        <v>217.72</v>
      </c>
      <c r="J118" s="0" t="str">
        <f aca="false">I118-H118</f>
        <v>212.90 €</v>
      </c>
      <c r="K118" s="0" t="str">
        <f aca="false">H118/I118</f>
        <v>2.21%</v>
      </c>
      <c r="L118" s="0" t="str">
        <f aca="false">N118/P118</f>
        <v>0.58%</v>
      </c>
      <c r="M118" s="0" t="n">
        <v>2</v>
      </c>
      <c r="N118" s="0" t="n">
        <v>170</v>
      </c>
      <c r="O118" s="0" t="str">
        <f aca="false">H118/N118</f>
        <v>0.03 €</v>
      </c>
      <c r="P118" s="0" t="n">
        <v>29505</v>
      </c>
      <c r="Q118" s="0" t="str">
        <f aca="false">I118/H118</f>
        <v>4517%</v>
      </c>
      <c r="R118" s="0" t="str">
        <f aca="false">I118/M118</f>
        <v>108.86 €</v>
      </c>
      <c r="S118" s="0" t="str">
        <f aca="false">H118/M118</f>
        <v>2.41 €</v>
      </c>
      <c r="T118" s="0" t="str">
        <f aca="false">M118/N118</f>
        <v>1%</v>
      </c>
    </row>
    <row r="119" customFormat="false" ht="15.75" hidden="false" customHeight="true" outlineLevel="0" collapsed="false">
      <c r="A119" s="0" t="n">
        <v>3524446184964950</v>
      </c>
      <c r="B119" s="0" t="s">
        <v>53</v>
      </c>
      <c r="C119" s="0" t="s">
        <v>3</v>
      </c>
      <c r="F119" s="0" t="n">
        <v>2020</v>
      </c>
      <c r="G119" s="0" t="n">
        <v>1</v>
      </c>
      <c r="H119" s="0" t="n">
        <v>150.84</v>
      </c>
      <c r="I119" s="0" t="n">
        <v>6956.24</v>
      </c>
      <c r="J119" s="0" t="str">
        <f aca="false">I119-H119</f>
        <v>6,805.40 €</v>
      </c>
      <c r="K119" s="0" t="str">
        <f aca="false">H119/I119</f>
        <v>2.17%</v>
      </c>
      <c r="L119" s="0" t="str">
        <f aca="false">N119/P119</f>
        <v>0.59%</v>
      </c>
      <c r="M119" s="0" t="n">
        <v>197</v>
      </c>
      <c r="N119" s="0" t="n">
        <v>2453</v>
      </c>
      <c r="O119" s="0" t="str">
        <f aca="false">H119/N119</f>
        <v>0.06 €</v>
      </c>
      <c r="P119" s="0" t="n">
        <v>415406</v>
      </c>
      <c r="Q119" s="0" t="str">
        <f aca="false">I119/H119</f>
        <v>4612%</v>
      </c>
      <c r="R119" s="0" t="str">
        <f aca="false">I119/M119</f>
        <v>35.31 €</v>
      </c>
      <c r="S119" s="0" t="str">
        <f aca="false">H119/M119</f>
        <v>0.77 €</v>
      </c>
      <c r="T119" s="0" t="str">
        <f aca="false">M119/N119</f>
        <v>8%</v>
      </c>
    </row>
    <row r="120" customFormat="false" ht="15.75" hidden="false" customHeight="true" outlineLevel="0" collapsed="false">
      <c r="B120" s="0" t="s">
        <v>53</v>
      </c>
      <c r="C120" s="0" t="s">
        <v>51</v>
      </c>
      <c r="F120" s="0" t="n">
        <v>2020</v>
      </c>
      <c r="G120" s="0" t="n">
        <v>1</v>
      </c>
      <c r="H120" s="0" t="n">
        <v>9.48</v>
      </c>
      <c r="I120" s="0" t="n">
        <v>396.47</v>
      </c>
      <c r="J120" s="0" t="str">
        <f aca="false">I120-H120</f>
        <v>386.99 €</v>
      </c>
      <c r="K120" s="0" t="str">
        <f aca="false">H120/I120</f>
        <v>2.39%</v>
      </c>
      <c r="L120" s="0" t="str">
        <f aca="false">N120/P120</f>
        <v>0.71%</v>
      </c>
      <c r="M120" s="0" t="n">
        <v>11</v>
      </c>
      <c r="N120" s="0" t="n">
        <v>455</v>
      </c>
      <c r="O120" s="0" t="str">
        <f aca="false">H120/N120</f>
        <v>0.02 €</v>
      </c>
      <c r="P120" s="0" t="n">
        <v>64401</v>
      </c>
      <c r="Q120" s="0" t="str">
        <f aca="false">I120/H120</f>
        <v>4182%</v>
      </c>
      <c r="R120" s="0" t="str">
        <f aca="false">I120/M120</f>
        <v>36.04 €</v>
      </c>
      <c r="S120" s="0" t="str">
        <f aca="false">H120/M120</f>
        <v>0.86 €</v>
      </c>
      <c r="T120" s="0" t="str">
        <f aca="false">M120/N120</f>
        <v>2%</v>
      </c>
    </row>
    <row r="121" customFormat="false" ht="15.75" hidden="false" customHeight="true" outlineLevel="0" collapsed="false">
      <c r="B121" s="0" t="s">
        <v>53</v>
      </c>
      <c r="C121" s="0" t="s">
        <v>52</v>
      </c>
      <c r="F121" s="0" t="n">
        <v>2020</v>
      </c>
      <c r="G121" s="0" t="n">
        <v>1</v>
      </c>
      <c r="H121" s="0" t="n">
        <v>5.61</v>
      </c>
      <c r="I121" s="0" t="n">
        <v>44.1</v>
      </c>
      <c r="J121" s="0" t="str">
        <f aca="false">I121-H121</f>
        <v>38.49 €</v>
      </c>
      <c r="K121" s="0" t="str">
        <f aca="false">H121/I121</f>
        <v>12.72%</v>
      </c>
      <c r="L121" s="0" t="str">
        <f aca="false">N121/P121</f>
        <v>0.55%</v>
      </c>
      <c r="M121" s="0" t="n">
        <v>1</v>
      </c>
      <c r="N121" s="0" t="n">
        <v>159</v>
      </c>
      <c r="O121" s="0" t="str">
        <f aca="false">H121/N121</f>
        <v>0.04 €</v>
      </c>
      <c r="P121" s="0" t="n">
        <v>29158</v>
      </c>
      <c r="Q121" s="0" t="str">
        <f aca="false">I121/H121</f>
        <v>786%</v>
      </c>
      <c r="R121" s="0" t="str">
        <f aca="false">I121/M121</f>
        <v>44.10 €</v>
      </c>
      <c r="S121" s="0" t="str">
        <f aca="false">H121/M121</f>
        <v>5.61 €</v>
      </c>
      <c r="T121" s="0" t="str">
        <f aca="false">M121/N121</f>
        <v>1%</v>
      </c>
    </row>
    <row r="122" customFormat="false" ht="15.75" hidden="false" customHeight="true" outlineLevel="0" collapsed="false">
      <c r="A122" s="0" t="n">
        <v>2889613159502700</v>
      </c>
      <c r="B122" s="0" t="s">
        <v>53</v>
      </c>
      <c r="C122" s="0" t="s">
        <v>50</v>
      </c>
      <c r="F122" s="0" t="n">
        <v>2020</v>
      </c>
      <c r="G122" s="0" t="n">
        <v>1</v>
      </c>
      <c r="H122" s="0" t="n">
        <v>0.96</v>
      </c>
      <c r="I122" s="0" t="n">
        <v>0</v>
      </c>
      <c r="J122" s="0" t="str">
        <f aca="false">I122-H122</f>
        <v>- 0.96 €</v>
      </c>
      <c r="K122" s="0" t="str">
        <f aca="false">H122/I122</f>
        <v>#DIV/0!</v>
      </c>
      <c r="L122" s="0" t="str">
        <f aca="false">N122/P122</f>
        <v>0.35%</v>
      </c>
      <c r="N122" s="0" t="n">
        <v>48</v>
      </c>
      <c r="O122" s="0" t="str">
        <f aca="false">H122/N122</f>
        <v>0.02 €</v>
      </c>
      <c r="P122" s="0" t="n">
        <v>13676</v>
      </c>
      <c r="Q122" s="0" t="str">
        <f aca="false">I122/H122</f>
        <v>0%</v>
      </c>
      <c r="R122" s="0" t="str">
        <f aca="false">I122/M122</f>
        <v>#DIV/0!</v>
      </c>
      <c r="S122" s="0" t="str">
        <f aca="false">H122/M122</f>
        <v>#DIV/0!</v>
      </c>
      <c r="T122" s="0" t="str">
        <f aca="false">M122/N122</f>
        <v>0%</v>
      </c>
    </row>
    <row r="123" customFormat="false" ht="15.75" hidden="false" customHeight="true" outlineLevel="0" collapsed="false">
      <c r="A123" s="0" t="n">
        <v>3524446184964950</v>
      </c>
      <c r="B123" s="0" t="s">
        <v>53</v>
      </c>
      <c r="C123" s="0" t="s">
        <v>3</v>
      </c>
      <c r="F123" s="0" t="n">
        <v>2020</v>
      </c>
      <c r="G123" s="0" t="n">
        <v>2</v>
      </c>
      <c r="H123" s="0" t="n">
        <v>199.68</v>
      </c>
      <c r="I123" s="0" t="n">
        <v>7905.56</v>
      </c>
      <c r="J123" s="0" t="str">
        <f aca="false">I123-H123</f>
        <v>7,705.88 €</v>
      </c>
      <c r="K123" s="0" t="str">
        <f aca="false">H123/I123</f>
        <v>2.53%</v>
      </c>
      <c r="L123" s="0" t="str">
        <f aca="false">N123/P123</f>
        <v>0.54%</v>
      </c>
      <c r="M123" s="0" t="n">
        <v>225</v>
      </c>
      <c r="N123" s="0" t="n">
        <v>3044</v>
      </c>
      <c r="O123" s="0" t="str">
        <f aca="false">H123/N123</f>
        <v>0.07 €</v>
      </c>
      <c r="P123" s="0" t="n">
        <v>563447</v>
      </c>
      <c r="Q123" s="0" t="str">
        <f aca="false">I123/H123</f>
        <v>3959%</v>
      </c>
      <c r="R123" s="0" t="str">
        <f aca="false">I123/M123</f>
        <v>35.14 €</v>
      </c>
      <c r="S123" s="0" t="str">
        <f aca="false">H123/M123</f>
        <v>0.89 €</v>
      </c>
      <c r="T123" s="0" t="str">
        <f aca="false">M123/N123</f>
        <v>7%</v>
      </c>
    </row>
    <row r="124" customFormat="false" ht="15.75" hidden="false" customHeight="true" outlineLevel="0" collapsed="false">
      <c r="B124" s="0" t="s">
        <v>53</v>
      </c>
      <c r="C124" s="0" t="s">
        <v>50</v>
      </c>
      <c r="F124" s="0" t="n">
        <v>2020</v>
      </c>
      <c r="G124" s="0" t="n">
        <v>2</v>
      </c>
      <c r="H124" s="0" t="n">
        <v>0.26</v>
      </c>
      <c r="I124" s="0" t="n">
        <v>29.44</v>
      </c>
      <c r="J124" s="0" t="str">
        <f aca="false">I124-H124</f>
        <v>29.18 €</v>
      </c>
      <c r="K124" s="0" t="str">
        <f aca="false">H124/I124</f>
        <v>0.88%</v>
      </c>
      <c r="L124" s="0" t="str">
        <f aca="false">N124/P124</f>
        <v>0.32%</v>
      </c>
      <c r="M124" s="0" t="n">
        <v>1</v>
      </c>
      <c r="N124" s="0" t="n">
        <v>13</v>
      </c>
      <c r="O124" s="0" t="str">
        <f aca="false">H124/N124</f>
        <v>0.02 €</v>
      </c>
      <c r="P124" s="0" t="n">
        <v>4043</v>
      </c>
      <c r="Q124" s="0" t="str">
        <f aca="false">I124/H124</f>
        <v>11323%</v>
      </c>
      <c r="R124" s="0" t="str">
        <f aca="false">I124/M124</f>
        <v>29.44 €</v>
      </c>
      <c r="S124" s="0" t="str">
        <f aca="false">H124/M124</f>
        <v>0.26 €</v>
      </c>
      <c r="T124" s="0" t="str">
        <f aca="false">M124/N124</f>
        <v>8%</v>
      </c>
    </row>
    <row r="125" customFormat="false" ht="15.75" hidden="false" customHeight="true" outlineLevel="0" collapsed="false">
      <c r="B125" s="0" t="s">
        <v>53</v>
      </c>
      <c r="C125" s="0" t="s">
        <v>51</v>
      </c>
      <c r="F125" s="0" t="n">
        <v>2020</v>
      </c>
      <c r="G125" s="0" t="n">
        <v>2</v>
      </c>
      <c r="H125" s="0" t="n">
        <v>13.29</v>
      </c>
      <c r="I125" s="0" t="n">
        <v>141.35</v>
      </c>
      <c r="J125" s="0" t="str">
        <f aca="false">I125-H125</f>
        <v>128.06 €</v>
      </c>
      <c r="K125" s="0" t="str">
        <f aca="false">H125/I125</f>
        <v>9.40%</v>
      </c>
      <c r="L125" s="0" t="str">
        <f aca="false">N125/P125</f>
        <v>0.76%</v>
      </c>
      <c r="M125" s="0" t="n">
        <v>3</v>
      </c>
      <c r="N125" s="0" t="n">
        <v>529</v>
      </c>
      <c r="O125" s="0" t="str">
        <f aca="false">H125/N125</f>
        <v>0.03 €</v>
      </c>
      <c r="P125" s="0" t="n">
        <v>70002</v>
      </c>
      <c r="Q125" s="0" t="str">
        <f aca="false">I125/H125</f>
        <v>1064%</v>
      </c>
      <c r="R125" s="0" t="str">
        <f aca="false">I125/M125</f>
        <v>47.12 €</v>
      </c>
      <c r="S125" s="0" t="str">
        <f aca="false">H125/M125</f>
        <v>4.43 €</v>
      </c>
      <c r="T125" s="0" t="str">
        <f aca="false">M125/N125</f>
        <v>1%</v>
      </c>
    </row>
    <row r="126" customFormat="false" ht="15.75" hidden="false" customHeight="true" outlineLevel="0" collapsed="false">
      <c r="B126" s="0" t="s">
        <v>53</v>
      </c>
      <c r="C126" s="0" t="s">
        <v>52</v>
      </c>
      <c r="F126" s="0" t="n">
        <v>2020</v>
      </c>
      <c r="G126" s="0" t="n">
        <v>2</v>
      </c>
      <c r="H126" s="0" t="n">
        <v>2.01</v>
      </c>
      <c r="I126" s="0" t="n">
        <v>0</v>
      </c>
      <c r="J126" s="0" t="str">
        <f aca="false">I126-H126</f>
        <v>- 2.01 €</v>
      </c>
      <c r="K126" s="0" t="str">
        <f aca="false">H126/I126</f>
        <v>#DIV/0!</v>
      </c>
      <c r="L126" s="0" t="str">
        <f aca="false">N126/P126</f>
        <v>0.57%</v>
      </c>
      <c r="M126" s="0" t="n">
        <v>0</v>
      </c>
      <c r="N126" s="0" t="n">
        <v>95</v>
      </c>
      <c r="O126" s="0" t="str">
        <f aca="false">H126/N126</f>
        <v>0.02 €</v>
      </c>
      <c r="P126" s="0" t="n">
        <v>16666</v>
      </c>
      <c r="Q126" s="0" t="str">
        <f aca="false">I126/H126</f>
        <v>0%</v>
      </c>
      <c r="R126" s="0" t="str">
        <f aca="false">I126/M126</f>
        <v>#DIV/0!</v>
      </c>
      <c r="S126" s="0" t="str">
        <f aca="false">H126/M126</f>
        <v>#DIV/0!</v>
      </c>
      <c r="T126" s="0" t="str">
        <f aca="false">M126/N126</f>
        <v>0%</v>
      </c>
    </row>
    <row r="127" customFormat="false" ht="15.75" hidden="false" customHeight="true" outlineLevel="0" collapsed="false">
      <c r="A127" s="0" t="n">
        <v>3524446184964950</v>
      </c>
      <c r="B127" s="0" t="s">
        <v>53</v>
      </c>
      <c r="C127" s="0" t="s">
        <v>3</v>
      </c>
      <c r="F127" s="0" t="n">
        <v>2020</v>
      </c>
      <c r="G127" s="0" t="n">
        <v>3</v>
      </c>
      <c r="H127" s="0" t="n">
        <v>387.21</v>
      </c>
      <c r="I127" s="0" t="n">
        <v>14032.24</v>
      </c>
      <c r="J127" s="0" t="str">
        <f aca="false">I127-H127</f>
        <v>13,645.03 €</v>
      </c>
      <c r="K127" s="0" t="str">
        <f aca="false">H127/I127</f>
        <v>2.76%</v>
      </c>
      <c r="L127" s="0" t="str">
        <f aca="false">N127/P127</f>
        <v>0.54%</v>
      </c>
      <c r="M127" s="0" t="n">
        <v>448</v>
      </c>
      <c r="N127" s="0" t="n">
        <v>4175</v>
      </c>
      <c r="O127" s="0" t="str">
        <f aca="false">H127/N127</f>
        <v>0.09 €</v>
      </c>
      <c r="P127" s="0" t="n">
        <v>777929</v>
      </c>
      <c r="Q127" s="0" t="str">
        <f aca="false">I127/H127</f>
        <v>3624%</v>
      </c>
      <c r="R127" s="0" t="str">
        <f aca="false">I127/M127</f>
        <v>31.32 €</v>
      </c>
      <c r="S127" s="0" t="str">
        <f aca="false">H127/M127</f>
        <v>0.86 €</v>
      </c>
      <c r="T127" s="0" t="str">
        <f aca="false">M127/N127</f>
        <v>11%</v>
      </c>
    </row>
    <row r="128" customFormat="false" ht="15.75" hidden="false" customHeight="true" outlineLevel="0" collapsed="false">
      <c r="A128" s="0" t="n">
        <v>2889613159502700</v>
      </c>
      <c r="B128" s="0" t="s">
        <v>53</v>
      </c>
      <c r="C128" s="0" t="s">
        <v>50</v>
      </c>
      <c r="F128" s="0" t="n">
        <v>2020</v>
      </c>
      <c r="G128" s="0" t="n">
        <v>3</v>
      </c>
      <c r="H128" s="0" t="n">
        <v>17.97</v>
      </c>
      <c r="I128" s="0" t="n">
        <v>741.66</v>
      </c>
      <c r="J128" s="0" t="str">
        <f aca="false">I128-H128</f>
        <v>723.69 €</v>
      </c>
      <c r="K128" s="0" t="str">
        <f aca="false">H128/I128</f>
        <v>2.42%</v>
      </c>
      <c r="L128" s="0" t="str">
        <f aca="false">N128/P128</f>
        <v>0.77%</v>
      </c>
      <c r="M128" s="0" t="n">
        <v>29</v>
      </c>
      <c r="N128" s="0" t="n">
        <v>736</v>
      </c>
      <c r="O128" s="0" t="str">
        <f aca="false">H128/N128</f>
        <v>0.02 €</v>
      </c>
      <c r="P128" s="0" t="n">
        <v>95749</v>
      </c>
      <c r="Q128" s="0" t="str">
        <f aca="false">I128/H128</f>
        <v>4127%</v>
      </c>
      <c r="R128" s="0" t="str">
        <f aca="false">I128/M128</f>
        <v>25.57 €</v>
      </c>
      <c r="S128" s="0" t="str">
        <f aca="false">H128/M128</f>
        <v>0.62 €</v>
      </c>
      <c r="T128" s="0" t="str">
        <f aca="false">M128/N128</f>
        <v>4%</v>
      </c>
    </row>
    <row r="129" customFormat="false" ht="15.75" hidden="false" customHeight="true" outlineLevel="0" collapsed="false">
      <c r="B129" s="0" t="s">
        <v>53</v>
      </c>
      <c r="C129" s="0" t="s">
        <v>51</v>
      </c>
      <c r="F129" s="0" t="n">
        <v>2020</v>
      </c>
      <c r="G129" s="0" t="n">
        <v>3</v>
      </c>
      <c r="H129" s="0" t="n">
        <v>35.45</v>
      </c>
      <c r="I129" s="0" t="n">
        <v>528.57</v>
      </c>
      <c r="J129" s="0" t="str">
        <f aca="false">I129-H129</f>
        <v>493.12 €</v>
      </c>
      <c r="K129" s="0" t="str">
        <f aca="false">H129/I129</f>
        <v>6.71%</v>
      </c>
      <c r="L129" s="0" t="str">
        <f aca="false">N129/P129</f>
        <v>0.79%</v>
      </c>
      <c r="M129" s="0" t="n">
        <v>15</v>
      </c>
      <c r="N129" s="0" t="n">
        <v>1662</v>
      </c>
      <c r="O129" s="0" t="str">
        <f aca="false">H129/N129</f>
        <v>0.02 €</v>
      </c>
      <c r="P129" s="0" t="n">
        <v>210119</v>
      </c>
      <c r="Q129" s="0" t="str">
        <f aca="false">I129/H129</f>
        <v>1491%</v>
      </c>
      <c r="R129" s="0" t="str">
        <f aca="false">I129/M129</f>
        <v>35.24 €</v>
      </c>
      <c r="S129" s="0" t="str">
        <f aca="false">H129/M129</f>
        <v>2.36 €</v>
      </c>
      <c r="T129" s="0" t="str">
        <f aca="false">M129/N129</f>
        <v>1%</v>
      </c>
    </row>
    <row r="130" customFormat="false" ht="15.75" hidden="false" customHeight="true" outlineLevel="0" collapsed="false">
      <c r="B130" s="0" t="s">
        <v>53</v>
      </c>
      <c r="C130" s="0" t="s">
        <v>52</v>
      </c>
      <c r="F130" s="0" t="n">
        <v>2020</v>
      </c>
      <c r="G130" s="0" t="n">
        <v>3</v>
      </c>
      <c r="H130" s="0" t="n">
        <v>17.63</v>
      </c>
      <c r="I130" s="0" t="n">
        <v>215.71</v>
      </c>
      <c r="J130" s="0" t="str">
        <f aca="false">I130-H130</f>
        <v>198.08 €</v>
      </c>
      <c r="K130" s="0" t="str">
        <f aca="false">H130/I130</f>
        <v>8.17%</v>
      </c>
      <c r="L130" s="0" t="str">
        <f aca="false">N130/P130</f>
        <v>0.91%</v>
      </c>
      <c r="M130" s="0" t="n">
        <v>9</v>
      </c>
      <c r="N130" s="0" t="n">
        <v>847</v>
      </c>
      <c r="O130" s="0" t="str">
        <f aca="false">H130/N130</f>
        <v>0.02 €</v>
      </c>
      <c r="P130" s="0" t="n">
        <v>93412</v>
      </c>
      <c r="Q130" s="0" t="str">
        <f aca="false">I130/H130</f>
        <v>1224%</v>
      </c>
      <c r="R130" s="0" t="str">
        <f aca="false">I130/M130</f>
        <v>23.97 €</v>
      </c>
      <c r="S130" s="0" t="str">
        <f aca="false">H130/M130</f>
        <v>1.96 €</v>
      </c>
      <c r="T130" s="0" t="str">
        <f aca="false">M130/N130</f>
        <v>1%</v>
      </c>
    </row>
    <row r="131" customFormat="false" ht="15.75" hidden="false" customHeight="true" outlineLevel="0" collapsed="false">
      <c r="A131" s="0" t="n">
        <v>3524446184964950</v>
      </c>
      <c r="B131" s="0" t="s">
        <v>53</v>
      </c>
      <c r="C131" s="0" t="s">
        <v>3</v>
      </c>
      <c r="F131" s="0" t="n">
        <v>2020</v>
      </c>
      <c r="G131" s="0" t="n">
        <v>4</v>
      </c>
      <c r="H131" s="0" t="n">
        <v>475.23</v>
      </c>
      <c r="I131" s="0" t="n">
        <v>11789.08</v>
      </c>
      <c r="J131" s="0" t="str">
        <f aca="false">I131-H131</f>
        <v>11,313.85 €</v>
      </c>
      <c r="K131" s="0" t="str">
        <f aca="false">H131/I131</f>
        <v>4.03%</v>
      </c>
      <c r="L131" s="0" t="str">
        <f aca="false">N131/P131</f>
        <v>0.63%</v>
      </c>
      <c r="M131" s="0" t="n">
        <v>406</v>
      </c>
      <c r="N131" s="0" t="n">
        <v>4362</v>
      </c>
      <c r="O131" s="0" t="str">
        <f aca="false">H131/N131</f>
        <v>0.11 €</v>
      </c>
      <c r="P131" s="0" t="n">
        <v>689731</v>
      </c>
      <c r="Q131" s="0" t="str">
        <f aca="false">I131/H131</f>
        <v>2481%</v>
      </c>
      <c r="R131" s="0" t="str">
        <f aca="false">I131/M131</f>
        <v>29.04 €</v>
      </c>
      <c r="S131" s="0" t="str">
        <f aca="false">H131/M131</f>
        <v>1.17 €</v>
      </c>
      <c r="T131" s="0" t="str">
        <f aca="false">M131/N131</f>
        <v>9%</v>
      </c>
    </row>
    <row r="132" customFormat="false" ht="15.75" hidden="false" customHeight="true" outlineLevel="0" collapsed="false">
      <c r="A132" s="0" t="n">
        <v>2889613159502700</v>
      </c>
      <c r="B132" s="0" t="s">
        <v>53</v>
      </c>
      <c r="C132" s="0" t="s">
        <v>50</v>
      </c>
      <c r="F132" s="0" t="n">
        <v>2020</v>
      </c>
      <c r="G132" s="0" t="n">
        <v>4</v>
      </c>
      <c r="H132" s="0" t="n">
        <v>29.52</v>
      </c>
      <c r="I132" s="0" t="n">
        <v>1343.78</v>
      </c>
      <c r="J132" s="0" t="str">
        <f aca="false">I132-H132</f>
        <v>1,314.26 €</v>
      </c>
      <c r="K132" s="0" t="str">
        <f aca="false">H132/I132</f>
        <v>2.20%</v>
      </c>
      <c r="L132" s="0" t="str">
        <f aca="false">N132/P132</f>
        <v>0.81%</v>
      </c>
      <c r="M132" s="0" t="n">
        <v>46</v>
      </c>
      <c r="N132" s="0" t="n">
        <v>1475</v>
      </c>
      <c r="O132" s="0" t="str">
        <f aca="false">H132/N132</f>
        <v>0.02 €</v>
      </c>
      <c r="P132" s="0" t="n">
        <v>182719</v>
      </c>
      <c r="Q132" s="0" t="str">
        <f aca="false">I132/H132</f>
        <v>4552%</v>
      </c>
      <c r="R132" s="0" t="str">
        <f aca="false">I132/M132</f>
        <v>29.21 €</v>
      </c>
      <c r="S132" s="0" t="str">
        <f aca="false">H132/M132</f>
        <v>0.64 €</v>
      </c>
      <c r="T132" s="0" t="str">
        <f aca="false">M132/N132</f>
        <v>3%</v>
      </c>
    </row>
    <row r="133" customFormat="false" ht="15.75" hidden="false" customHeight="true" outlineLevel="0" collapsed="false">
      <c r="B133" s="0" t="s">
        <v>53</v>
      </c>
      <c r="C133" s="0" t="s">
        <v>51</v>
      </c>
      <c r="F133" s="0" t="n">
        <v>2020</v>
      </c>
      <c r="G133" s="0" t="n">
        <v>4</v>
      </c>
      <c r="H133" s="0" t="n">
        <v>2.66</v>
      </c>
      <c r="I133" s="0" t="n">
        <v>0</v>
      </c>
      <c r="J133" s="0" t="str">
        <f aca="false">I133-H133</f>
        <v>- 2.66 €</v>
      </c>
      <c r="K133" s="0" t="str">
        <f aca="false">H133/I133</f>
        <v>#DIV/0!</v>
      </c>
      <c r="L133" s="0" t="str">
        <f aca="false">N133/P133</f>
        <v>0.63%</v>
      </c>
      <c r="M133" s="0" t="n">
        <v>0</v>
      </c>
      <c r="N133" s="0" t="n">
        <v>133</v>
      </c>
      <c r="O133" s="0" t="str">
        <f aca="false">H133/N133</f>
        <v>0.02 €</v>
      </c>
      <c r="P133" s="0" t="n">
        <v>21185</v>
      </c>
      <c r="Q133" s="0" t="str">
        <f aca="false">I133/H133</f>
        <v>0%</v>
      </c>
      <c r="R133" s="0" t="str">
        <f aca="false">I133/M133</f>
        <v>#DIV/0!</v>
      </c>
      <c r="S133" s="0" t="str">
        <f aca="false">H133/M133</f>
        <v>#DIV/0!</v>
      </c>
      <c r="T133" s="0" t="str">
        <f aca="false">M133/N133</f>
        <v>0%</v>
      </c>
    </row>
    <row r="134" customFormat="false" ht="15.75" hidden="false" customHeight="true" outlineLevel="0" collapsed="false">
      <c r="B134" s="0" t="s">
        <v>53</v>
      </c>
      <c r="C134" s="0" t="s">
        <v>52</v>
      </c>
      <c r="F134" s="0" t="n">
        <v>2020</v>
      </c>
      <c r="G134" s="0" t="n">
        <v>4</v>
      </c>
      <c r="H134" s="0" t="n">
        <v>19.92</v>
      </c>
      <c r="I134" s="0" t="n">
        <v>128.38</v>
      </c>
      <c r="J134" s="0" t="str">
        <f aca="false">I134-H134</f>
        <v>108.46 €</v>
      </c>
      <c r="K134" s="0" t="str">
        <f aca="false">H134/I134</f>
        <v>15.52%</v>
      </c>
      <c r="L134" s="0" t="str">
        <f aca="false">N134/P134</f>
        <v>0.48%</v>
      </c>
      <c r="M134" s="0" t="n">
        <v>5</v>
      </c>
      <c r="N134" s="0" t="n">
        <v>996</v>
      </c>
      <c r="O134" s="0" t="str">
        <f aca="false">H134/N134</f>
        <v>0.02 €</v>
      </c>
      <c r="P134" s="0" t="n">
        <v>207121</v>
      </c>
      <c r="Q134" s="0" t="str">
        <f aca="false">I134/H134</f>
        <v>644%</v>
      </c>
      <c r="R134" s="0" t="str">
        <f aca="false">I134/M134</f>
        <v>25.68 €</v>
      </c>
      <c r="S134" s="0" t="str">
        <f aca="false">H134/M134</f>
        <v>3.98 €</v>
      </c>
      <c r="T134" s="0" t="str">
        <f aca="false">M134/N134</f>
        <v>1%</v>
      </c>
    </row>
    <row r="135" customFormat="false" ht="15.75" hidden="false" customHeight="true" outlineLevel="0" collapsed="false">
      <c r="A135" s="0" t="n">
        <v>3524446184964950</v>
      </c>
      <c r="B135" s="0" t="s">
        <v>53</v>
      </c>
      <c r="C135" s="0" t="s">
        <v>3</v>
      </c>
      <c r="F135" s="0" t="n">
        <v>2020</v>
      </c>
      <c r="G135" s="0" t="n">
        <v>5</v>
      </c>
      <c r="H135" s="0" t="n">
        <v>480.07</v>
      </c>
      <c r="I135" s="0" t="n">
        <v>11356.29</v>
      </c>
      <c r="J135" s="0" t="str">
        <f aca="false">I135-H135</f>
        <v>10,876.22 €</v>
      </c>
      <c r="K135" s="0" t="str">
        <f aca="false">H135/I135</f>
        <v>4.23%</v>
      </c>
      <c r="L135" s="0" t="str">
        <f aca="false">N135/P135</f>
        <v>0.49%</v>
      </c>
      <c r="M135" s="0" t="n">
        <v>330</v>
      </c>
      <c r="N135" s="0" t="n">
        <v>3945</v>
      </c>
      <c r="O135" s="0" t="str">
        <f aca="false">H135/N135</f>
        <v>0.12 €</v>
      </c>
      <c r="P135" s="0" t="n">
        <v>805158</v>
      </c>
      <c r="Q135" s="0" t="str">
        <f aca="false">I135/H135</f>
        <v>2366%</v>
      </c>
      <c r="R135" s="0" t="str">
        <f aca="false">I135/M135</f>
        <v>34.41 €</v>
      </c>
      <c r="S135" s="0" t="str">
        <f aca="false">H135/M135</f>
        <v>1.45 €</v>
      </c>
      <c r="T135" s="0" t="str">
        <f aca="false">M135/N135</f>
        <v>8%</v>
      </c>
    </row>
    <row r="136" customFormat="false" ht="15.75" hidden="false" customHeight="true" outlineLevel="0" collapsed="false">
      <c r="A136" s="0" t="n">
        <v>2889613159502700</v>
      </c>
      <c r="B136" s="0" t="s">
        <v>53</v>
      </c>
      <c r="C136" s="0" t="s">
        <v>50</v>
      </c>
      <c r="F136" s="0" t="n">
        <v>2020</v>
      </c>
      <c r="G136" s="0" t="n">
        <v>5</v>
      </c>
      <c r="H136" s="0" t="n">
        <v>0.24</v>
      </c>
      <c r="I136" s="0" t="n">
        <v>30.37</v>
      </c>
      <c r="J136" s="0" t="str">
        <f aca="false">I136-H136</f>
        <v>30.13 €</v>
      </c>
      <c r="K136" s="0" t="str">
        <f aca="false">H136/I136</f>
        <v>0.79%</v>
      </c>
      <c r="L136" s="0" t="str">
        <f aca="false">N136/P136</f>
        <v>0.34%</v>
      </c>
      <c r="M136" s="0" t="n">
        <v>1</v>
      </c>
      <c r="N136" s="0" t="n">
        <v>12</v>
      </c>
      <c r="O136" s="0" t="str">
        <f aca="false">H136/N136</f>
        <v>0.02 €</v>
      </c>
      <c r="P136" s="0" t="n">
        <v>3522</v>
      </c>
      <c r="Q136" s="0" t="str">
        <f aca="false">I136/H136</f>
        <v>12654%</v>
      </c>
      <c r="R136" s="0" t="str">
        <f aca="false">I136/M136</f>
        <v>30.37 €</v>
      </c>
      <c r="S136" s="0" t="str">
        <f aca="false">H136/M136</f>
        <v>0.24 €</v>
      </c>
      <c r="T136" s="0" t="str">
        <f aca="false">M136/N136</f>
        <v>8%</v>
      </c>
    </row>
    <row r="137" customFormat="false" ht="15.75" hidden="false" customHeight="true" outlineLevel="0" collapsed="false">
      <c r="B137" s="0" t="s">
        <v>53</v>
      </c>
      <c r="C137" s="0" t="s">
        <v>51</v>
      </c>
      <c r="F137" s="0" t="n">
        <v>2020</v>
      </c>
      <c r="G137" s="0" t="n">
        <v>5</v>
      </c>
      <c r="H137" s="0" t="n">
        <v>0</v>
      </c>
      <c r="I137" s="0" t="n">
        <v>0</v>
      </c>
      <c r="J137" s="0" t="str">
        <f aca="false">I137-H137</f>
        <v>-   €</v>
      </c>
      <c r="K137" s="0" t="str">
        <f aca="false">H137/I137</f>
        <v>#DIV/0!</v>
      </c>
      <c r="L137" s="0" t="str">
        <f aca="false">N137/P137</f>
        <v>#DIV/0!</v>
      </c>
      <c r="M137" s="0" t="n">
        <v>0</v>
      </c>
      <c r="N137" s="0" t="n">
        <v>0</v>
      </c>
      <c r="O137" s="0" t="str">
        <f aca="false">H137/N137</f>
        <v>#DIV/0!</v>
      </c>
      <c r="P137" s="0" t="n">
        <v>0</v>
      </c>
      <c r="Q137" s="0" t="str">
        <f aca="false">I137/H137</f>
        <v>#DIV/0!</v>
      </c>
      <c r="R137" s="0" t="str">
        <f aca="false">I137/M137</f>
        <v>#DIV/0!</v>
      </c>
      <c r="S137" s="0" t="str">
        <f aca="false">H137/M137</f>
        <v>#DIV/0!</v>
      </c>
      <c r="T137" s="0" t="str">
        <f aca="false">M137/N137</f>
        <v>#DIV/0!</v>
      </c>
    </row>
    <row r="138" customFormat="false" ht="15.75" hidden="false" customHeight="true" outlineLevel="0" collapsed="false">
      <c r="B138" s="0" t="s">
        <v>53</v>
      </c>
      <c r="C138" s="0" t="s">
        <v>52</v>
      </c>
      <c r="F138" s="0" t="n">
        <v>2020</v>
      </c>
      <c r="G138" s="0" t="n">
        <v>5</v>
      </c>
      <c r="H138" s="0" t="n">
        <v>0.34</v>
      </c>
      <c r="I138" s="0" t="n">
        <v>0</v>
      </c>
      <c r="J138" s="0" t="str">
        <f aca="false">I138-H138</f>
        <v>- 0.34 €</v>
      </c>
      <c r="K138" s="0" t="str">
        <f aca="false">H138/I138</f>
        <v>#DIV/0!</v>
      </c>
      <c r="L138" s="0" t="str">
        <f aca="false">N138/P138</f>
        <v>0.83%</v>
      </c>
      <c r="M138" s="0" t="n">
        <v>0</v>
      </c>
      <c r="N138" s="0" t="n">
        <v>17</v>
      </c>
      <c r="O138" s="0" t="str">
        <f aca="false">H138/N138</f>
        <v>0.02 €</v>
      </c>
      <c r="P138" s="0" t="n">
        <v>2056</v>
      </c>
      <c r="Q138" s="0" t="str">
        <f aca="false">I138/H138</f>
        <v>0%</v>
      </c>
      <c r="R138" s="0" t="str">
        <f aca="false">I138/M138</f>
        <v>#DIV/0!</v>
      </c>
      <c r="S138" s="0" t="str">
        <f aca="false">H138/M138</f>
        <v>#DIV/0!</v>
      </c>
      <c r="T138" s="0" t="str">
        <f aca="false">M138/N138</f>
        <v>0%</v>
      </c>
    </row>
    <row r="139" customFormat="false" ht="15.75" hidden="false" customHeight="true" outlineLevel="0" collapsed="false">
      <c r="A139" s="0" t="n">
        <v>3524446184964950</v>
      </c>
      <c r="B139" s="0" t="s">
        <v>53</v>
      </c>
      <c r="C139" s="0" t="s">
        <v>3</v>
      </c>
      <c r="F139" s="0" t="n">
        <v>2020</v>
      </c>
      <c r="G139" s="0" t="n">
        <v>6</v>
      </c>
      <c r="H139" s="0" t="n">
        <v>157.94</v>
      </c>
      <c r="I139" s="0" t="n">
        <v>6867.74</v>
      </c>
      <c r="J139" s="0" t="str">
        <f aca="false">I139-H139</f>
        <v>6,709.80 €</v>
      </c>
      <c r="K139" s="0" t="str">
        <f aca="false">H139/I139</f>
        <v>2.30%</v>
      </c>
      <c r="L139" s="0" t="str">
        <f aca="false">N139/P139</f>
        <v>0.65%</v>
      </c>
      <c r="M139" s="0" t="n">
        <v>207</v>
      </c>
      <c r="N139" s="0" t="n">
        <v>2571</v>
      </c>
      <c r="O139" s="0" t="str">
        <f aca="false">H139/N139</f>
        <v>0.06 €</v>
      </c>
      <c r="P139" s="0" t="n">
        <v>396328</v>
      </c>
      <c r="Q139" s="0" t="str">
        <f aca="false">I139/H139</f>
        <v>4348%</v>
      </c>
      <c r="R139" s="0" t="str">
        <f aca="false">I139/M139</f>
        <v>33.18 €</v>
      </c>
      <c r="S139" s="0" t="str">
        <f aca="false">H139/M139</f>
        <v>0.76 €</v>
      </c>
      <c r="T139" s="0" t="str">
        <f aca="false">M139/N139</f>
        <v>8%</v>
      </c>
    </row>
    <row r="140" customFormat="false" ht="15.75" hidden="false" customHeight="true" outlineLevel="0" collapsed="false">
      <c r="A140" s="0" t="n">
        <v>2889613159502700</v>
      </c>
      <c r="B140" s="0" t="s">
        <v>53</v>
      </c>
      <c r="C140" s="0" t="s">
        <v>50</v>
      </c>
      <c r="F140" s="0" t="n">
        <v>2020</v>
      </c>
      <c r="G140" s="0" t="n">
        <v>6</v>
      </c>
      <c r="H140" s="0" t="n">
        <v>2.93</v>
      </c>
      <c r="I140" s="0" t="n">
        <v>104.16</v>
      </c>
      <c r="J140" s="0" t="str">
        <f aca="false">I140-H140</f>
        <v>101.23 €</v>
      </c>
      <c r="K140" s="0" t="str">
        <f aca="false">H140/I140</f>
        <v>2.81%</v>
      </c>
      <c r="L140" s="0" t="str">
        <f aca="false">N140/P140</f>
        <v>0.46%</v>
      </c>
      <c r="M140" s="0" t="n">
        <v>3</v>
      </c>
      <c r="N140" s="0" t="n">
        <v>94</v>
      </c>
      <c r="O140" s="0" t="str">
        <f aca="false">H140/N140</f>
        <v>0.03 €</v>
      </c>
      <c r="P140" s="0" t="n">
        <v>20331</v>
      </c>
      <c r="Q140" s="0" t="str">
        <f aca="false">I140/H140</f>
        <v>3555%</v>
      </c>
      <c r="R140" s="0" t="str">
        <f aca="false">I140/M140</f>
        <v>34.72 €</v>
      </c>
      <c r="S140" s="0" t="str">
        <f aca="false">H140/M140</f>
        <v>0.98 €</v>
      </c>
      <c r="T140" s="0" t="str">
        <f aca="false">M140/N140</f>
        <v>3%</v>
      </c>
    </row>
    <row r="141" customFormat="false" ht="15.75" hidden="false" customHeight="true" outlineLevel="0" collapsed="false">
      <c r="B141" s="0" t="s">
        <v>53</v>
      </c>
      <c r="C141" s="0" t="s">
        <v>51</v>
      </c>
      <c r="F141" s="0" t="n">
        <v>2020</v>
      </c>
      <c r="G141" s="0" t="n">
        <v>6</v>
      </c>
      <c r="H141" s="0" t="n">
        <v>0</v>
      </c>
      <c r="I141" s="0" t="n">
        <v>0</v>
      </c>
      <c r="J141" s="0" t="str">
        <f aca="false">I141-H141</f>
        <v>-   €</v>
      </c>
      <c r="K141" s="0" t="str">
        <f aca="false">H141/I141</f>
        <v>#DIV/0!</v>
      </c>
      <c r="L141" s="0" t="str">
        <f aca="false">N141/P141</f>
        <v>#DIV/0!</v>
      </c>
      <c r="M141" s="0" t="n">
        <v>0</v>
      </c>
      <c r="N141" s="0" t="n">
        <v>0</v>
      </c>
      <c r="O141" s="0" t="str">
        <f aca="false">H141/N141</f>
        <v>#DIV/0!</v>
      </c>
      <c r="P141" s="0" t="n">
        <v>0</v>
      </c>
      <c r="Q141" s="0" t="str">
        <f aca="false">I141/H141</f>
        <v>#DIV/0!</v>
      </c>
      <c r="R141" s="0" t="str">
        <f aca="false">I141/M141</f>
        <v>#DIV/0!</v>
      </c>
      <c r="S141" s="0" t="str">
        <f aca="false">H141/M141</f>
        <v>#DIV/0!</v>
      </c>
      <c r="T141" s="0" t="str">
        <f aca="false">M141/N141</f>
        <v>#DIV/0!</v>
      </c>
    </row>
    <row r="142" customFormat="false" ht="15.75" hidden="false" customHeight="true" outlineLevel="0" collapsed="false">
      <c r="B142" s="0" t="s">
        <v>53</v>
      </c>
      <c r="C142" s="0" t="s">
        <v>52</v>
      </c>
      <c r="F142" s="0" t="n">
        <v>2020</v>
      </c>
      <c r="G142" s="0" t="n">
        <v>6</v>
      </c>
      <c r="H142" s="0" t="n">
        <v>0</v>
      </c>
      <c r="I142" s="0" t="n">
        <v>0</v>
      </c>
      <c r="J142" s="0" t="str">
        <f aca="false">I142-H142</f>
        <v>-   €</v>
      </c>
      <c r="K142" s="0" t="str">
        <f aca="false">H142/I142</f>
        <v>#DIV/0!</v>
      </c>
      <c r="L142" s="0" t="str">
        <f aca="false">N142/P142</f>
        <v>#DIV/0!</v>
      </c>
      <c r="M142" s="0" t="n">
        <v>0</v>
      </c>
      <c r="N142" s="0" t="n">
        <v>0</v>
      </c>
      <c r="O142" s="0" t="str">
        <f aca="false">H142/N142</f>
        <v>#DIV/0!</v>
      </c>
      <c r="P142" s="0" t="n">
        <v>0</v>
      </c>
      <c r="Q142" s="0" t="str">
        <f aca="false">I142/H142</f>
        <v>#DIV/0!</v>
      </c>
      <c r="R142" s="0" t="str">
        <f aca="false">I142/M142</f>
        <v>#DIV/0!</v>
      </c>
      <c r="S142" s="0" t="str">
        <f aca="false">H142/M142</f>
        <v>#DIV/0!</v>
      </c>
      <c r="T142" s="0" t="str">
        <f aca="false">M142/N142</f>
        <v>#DIV/0!</v>
      </c>
    </row>
    <row r="143" customFormat="false" ht="15.75" hidden="false" customHeight="true" outlineLevel="0" collapsed="false">
      <c r="A143" s="0" t="n">
        <v>3524446184964950</v>
      </c>
      <c r="B143" s="0" t="s">
        <v>53</v>
      </c>
      <c r="C143" s="0" t="s">
        <v>3</v>
      </c>
      <c r="F143" s="0" t="n">
        <v>2020</v>
      </c>
      <c r="G143" s="0" t="n">
        <v>7</v>
      </c>
      <c r="H143" s="0" t="n">
        <v>111.41</v>
      </c>
      <c r="I143" s="0" t="n">
        <v>4741.06</v>
      </c>
      <c r="J143" s="0" t="str">
        <f aca="false">I143-H143</f>
        <v>4,629.65 €</v>
      </c>
      <c r="K143" s="0" t="str">
        <f aca="false">H143/I143</f>
        <v>2.35%</v>
      </c>
      <c r="L143" s="0" t="str">
        <f aca="false">N143/P143</f>
        <v>0.77%</v>
      </c>
      <c r="M143" s="0" t="n">
        <v>158</v>
      </c>
      <c r="N143" s="0" t="n">
        <v>1865</v>
      </c>
      <c r="O143" s="0" t="str">
        <f aca="false">H143/N143</f>
        <v>0.06 €</v>
      </c>
      <c r="P143" s="0" t="n">
        <v>243138</v>
      </c>
      <c r="Q143" s="0" t="str">
        <f aca="false">I143/H143</f>
        <v>4256%</v>
      </c>
      <c r="R143" s="0" t="str">
        <f aca="false">I143/M143</f>
        <v>30.01 €</v>
      </c>
      <c r="S143" s="0" t="str">
        <f aca="false">H143/M143</f>
        <v>0.71 €</v>
      </c>
      <c r="T143" s="0" t="str">
        <f aca="false">M143/N143</f>
        <v>8%</v>
      </c>
    </row>
    <row r="144" customFormat="false" ht="15.75" hidden="false" customHeight="true" outlineLevel="0" collapsed="false">
      <c r="A144" s="0" t="n">
        <v>2889613159502700</v>
      </c>
      <c r="B144" s="0" t="s">
        <v>53</v>
      </c>
      <c r="C144" s="0" t="s">
        <v>50</v>
      </c>
      <c r="F144" s="0" t="n">
        <v>2020</v>
      </c>
      <c r="G144" s="0" t="n">
        <v>7</v>
      </c>
      <c r="H144" s="0" t="n">
        <v>11.27</v>
      </c>
      <c r="I144" s="0" t="n">
        <v>263.18</v>
      </c>
      <c r="J144" s="0" t="str">
        <f aca="false">I144-H144</f>
        <v>251.91 €</v>
      </c>
      <c r="K144" s="0" t="str">
        <f aca="false">H144/I144</f>
        <v>4.28%</v>
      </c>
      <c r="L144" s="0" t="str">
        <f aca="false">N144/P144</f>
        <v>0.47%</v>
      </c>
      <c r="M144" s="0" t="n">
        <v>8</v>
      </c>
      <c r="N144" s="0" t="n">
        <v>307</v>
      </c>
      <c r="O144" s="0" t="str">
        <f aca="false">H144/N144</f>
        <v>0.04 €</v>
      </c>
      <c r="P144" s="0" t="n">
        <v>64715</v>
      </c>
      <c r="Q144" s="0" t="str">
        <f aca="false">I144/H144</f>
        <v>2335%</v>
      </c>
      <c r="R144" s="0" t="str">
        <f aca="false">I144/M144</f>
        <v>32.90 €</v>
      </c>
      <c r="S144" s="0" t="str">
        <f aca="false">H144/M144</f>
        <v>1.41 €</v>
      </c>
      <c r="T144" s="0" t="str">
        <f aca="false">M144/N144</f>
        <v>3%</v>
      </c>
    </row>
    <row r="145" customFormat="false" ht="15.75" hidden="false" customHeight="true" outlineLevel="0" collapsed="false">
      <c r="B145" s="0" t="s">
        <v>53</v>
      </c>
      <c r="C145" s="0" t="s">
        <v>51</v>
      </c>
      <c r="F145" s="0" t="n">
        <v>2020</v>
      </c>
      <c r="G145" s="0" t="n">
        <v>7</v>
      </c>
      <c r="H145" s="0" t="n">
        <v>0</v>
      </c>
      <c r="I145" s="0" t="n">
        <v>0</v>
      </c>
      <c r="J145" s="0" t="str">
        <f aca="false">I145-H145</f>
        <v>-   €</v>
      </c>
      <c r="K145" s="0" t="str">
        <f aca="false">H145/I145</f>
        <v>#DIV/0!</v>
      </c>
      <c r="L145" s="0" t="str">
        <f aca="false">N145/P145</f>
        <v>#DIV/0!</v>
      </c>
      <c r="M145" s="0" t="n">
        <v>0</v>
      </c>
      <c r="N145" s="0" t="n">
        <v>0</v>
      </c>
      <c r="O145" s="0" t="str">
        <f aca="false">H145/N145</f>
        <v>#DIV/0!</v>
      </c>
      <c r="P145" s="0" t="n">
        <v>0</v>
      </c>
      <c r="Q145" s="0" t="str">
        <f aca="false">I145/H145</f>
        <v>#DIV/0!</v>
      </c>
      <c r="R145" s="0" t="str">
        <f aca="false">I145/M145</f>
        <v>#DIV/0!</v>
      </c>
      <c r="S145" s="0" t="str">
        <f aca="false">H145/M145</f>
        <v>#DIV/0!</v>
      </c>
      <c r="T145" s="0" t="str">
        <f aca="false">M145/N145</f>
        <v>#DIV/0!</v>
      </c>
    </row>
    <row r="146" customFormat="false" ht="15.75" hidden="false" customHeight="true" outlineLevel="0" collapsed="false">
      <c r="B146" s="0" t="s">
        <v>53</v>
      </c>
      <c r="C146" s="0" t="s">
        <v>52</v>
      </c>
      <c r="F146" s="0" t="n">
        <v>2020</v>
      </c>
      <c r="G146" s="0" t="n">
        <v>7</v>
      </c>
      <c r="H146" s="0" t="n">
        <v>0</v>
      </c>
      <c r="I146" s="0" t="n">
        <v>0</v>
      </c>
      <c r="J146" s="0" t="str">
        <f aca="false">I146-H146</f>
        <v>-   €</v>
      </c>
      <c r="K146" s="0" t="str">
        <f aca="false">H146/I146</f>
        <v>#DIV/0!</v>
      </c>
      <c r="L146" s="0" t="str">
        <f aca="false">N146/P146</f>
        <v>#DIV/0!</v>
      </c>
      <c r="M146" s="0" t="n">
        <v>0</v>
      </c>
      <c r="N146" s="0" t="n">
        <v>0</v>
      </c>
      <c r="O146" s="0" t="str">
        <f aca="false">H146/N146</f>
        <v>#DIV/0!</v>
      </c>
      <c r="P146" s="0" t="n">
        <v>0</v>
      </c>
      <c r="Q146" s="0" t="str">
        <f aca="false">I146/H146</f>
        <v>#DIV/0!</v>
      </c>
      <c r="R146" s="0" t="str">
        <f aca="false">I146/M146</f>
        <v>#DIV/0!</v>
      </c>
      <c r="S146" s="0" t="str">
        <f aca="false">H146/M146</f>
        <v>#DIV/0!</v>
      </c>
      <c r="T146" s="0" t="str">
        <f aca="false">M146/N146</f>
        <v>#DIV/0!</v>
      </c>
    </row>
    <row r="147" customFormat="false" ht="15.75" hidden="false" customHeight="true" outlineLevel="0" collapsed="false">
      <c r="A147" s="0" t="n">
        <v>3212235437682410</v>
      </c>
      <c r="B147" s="0" t="s">
        <v>54</v>
      </c>
      <c r="C147" s="0" t="s">
        <v>3</v>
      </c>
      <c r="F147" s="0" t="n">
        <v>2020</v>
      </c>
      <c r="G147" s="0" t="n">
        <v>5</v>
      </c>
      <c r="H147" s="0" t="n">
        <v>109.63</v>
      </c>
      <c r="I147" s="0" t="n">
        <v>677.38</v>
      </c>
      <c r="J147" s="0" t="str">
        <f aca="false">I147-H147</f>
        <v>567.75 €</v>
      </c>
      <c r="K147" s="0" t="str">
        <f aca="false">H147/I147</f>
        <v>16.18%</v>
      </c>
      <c r="L147" s="0" t="str">
        <f aca="false">N147/P147</f>
        <v>0.62%</v>
      </c>
      <c r="M147" s="0" t="n">
        <v>7</v>
      </c>
      <c r="N147" s="0" t="n">
        <v>967</v>
      </c>
      <c r="O147" s="0" t="str">
        <f aca="false">H147/N147</f>
        <v>0.11 €</v>
      </c>
      <c r="P147" s="0" t="n">
        <v>155940</v>
      </c>
      <c r="Q147" s="0" t="str">
        <f aca="false">I147/H147</f>
        <v>618%</v>
      </c>
      <c r="R147" s="0" t="str">
        <f aca="false">I147/M147</f>
        <v>96.77 €</v>
      </c>
      <c r="S147" s="0" t="str">
        <f aca="false">H147/M147</f>
        <v>15.66 €</v>
      </c>
      <c r="T147" s="0" t="str">
        <f aca="false">M147/N147</f>
        <v>1%</v>
      </c>
    </row>
    <row r="148" customFormat="false" ht="15.75" hidden="false" customHeight="true" outlineLevel="0" collapsed="false">
      <c r="A148" s="0" t="n">
        <v>3212235437682410</v>
      </c>
      <c r="B148" s="0" t="s">
        <v>54</v>
      </c>
      <c r="C148" s="0" t="s">
        <v>3</v>
      </c>
      <c r="F148" s="0" t="n">
        <v>2020</v>
      </c>
      <c r="G148" s="0" t="n">
        <v>6</v>
      </c>
      <c r="H148" s="0" t="n">
        <v>2906.48</v>
      </c>
      <c r="I148" s="0" t="n">
        <v>27754.95</v>
      </c>
      <c r="J148" s="0" t="str">
        <f aca="false">I148-H148</f>
        <v>24,848.47 €</v>
      </c>
      <c r="K148" s="0" t="str">
        <f aca="false">H148/I148</f>
        <v>10.47%</v>
      </c>
      <c r="L148" s="0" t="str">
        <f aca="false">N148/P148</f>
        <v>0.46%</v>
      </c>
      <c r="M148" s="0" t="n">
        <v>379</v>
      </c>
      <c r="N148" s="0" t="n">
        <v>13849</v>
      </c>
      <c r="O148" s="0" t="str">
        <f aca="false">H148/N148</f>
        <v>0.21 €</v>
      </c>
      <c r="P148" s="0" t="n">
        <v>2993559</v>
      </c>
      <c r="Q148" s="0" t="str">
        <f aca="false">I148/H148</f>
        <v>955%</v>
      </c>
      <c r="R148" s="0" t="str">
        <f aca="false">I148/M148</f>
        <v>73.23 €</v>
      </c>
      <c r="S148" s="0" t="str">
        <f aca="false">H148/M148</f>
        <v>7.67 €</v>
      </c>
      <c r="T148" s="0" t="str">
        <f aca="false">M148/N148</f>
        <v>3%</v>
      </c>
    </row>
    <row r="149" customFormat="false" ht="15.75" hidden="false" customHeight="true" outlineLevel="0" collapsed="false">
      <c r="A149" s="0" t="n">
        <v>3212235437682410</v>
      </c>
      <c r="B149" s="0" t="s">
        <v>54</v>
      </c>
      <c r="C149" s="0" t="s">
        <v>3</v>
      </c>
      <c r="F149" s="0" t="n">
        <v>2020</v>
      </c>
      <c r="G149" s="0" t="n">
        <v>7</v>
      </c>
      <c r="H149" s="0" t="n">
        <v>3202.59</v>
      </c>
      <c r="I149" s="0" t="n">
        <v>36404.98</v>
      </c>
      <c r="J149" s="0" t="str">
        <f aca="false">I149-H149</f>
        <v>33,202.39 €</v>
      </c>
      <c r="K149" s="0" t="str">
        <f aca="false">H149/I149</f>
        <v>8.80%</v>
      </c>
      <c r="L149" s="0" t="str">
        <f aca="false">N149/P149</f>
        <v>0.53%</v>
      </c>
      <c r="M149" s="0" t="n">
        <v>440</v>
      </c>
      <c r="N149" s="0" t="n">
        <v>12969</v>
      </c>
      <c r="O149" s="0" t="str">
        <f aca="false">H149/N149</f>
        <v>0.25 €</v>
      </c>
      <c r="P149" s="0" t="n">
        <v>2427825</v>
      </c>
      <c r="Q149" s="0" t="str">
        <f aca="false">I149/H149</f>
        <v>1137%</v>
      </c>
      <c r="R149" s="0" t="str">
        <f aca="false">I149/M149</f>
        <v>82.74 €</v>
      </c>
      <c r="S149" s="0" t="str">
        <f aca="false">H149/M149</f>
        <v>7.28 €</v>
      </c>
      <c r="T149" s="0" t="str">
        <f aca="false">M149/N149</f>
        <v>3%</v>
      </c>
    </row>
    <row r="150" customFormat="false" ht="15.75" hidden="false" customHeight="true" outlineLevel="0" collapsed="false">
      <c r="B150" s="0" t="s">
        <v>55</v>
      </c>
      <c r="C150" s="0" t="s">
        <v>3</v>
      </c>
      <c r="F150" s="0" t="n">
        <v>2019</v>
      </c>
      <c r="G150" s="0" t="n">
        <v>12</v>
      </c>
      <c r="H150" s="0" t="n">
        <v>1817.01</v>
      </c>
      <c r="I150" s="0" t="n">
        <v>13023.01</v>
      </c>
      <c r="J150" s="0" t="str">
        <f aca="false">I150-H150</f>
        <v>11,206.00 €</v>
      </c>
      <c r="K150" s="0" t="str">
        <f aca="false">H150/I150</f>
        <v>13.95%</v>
      </c>
      <c r="L150" s="0" t="str">
        <f aca="false">N150/P150</f>
        <v>0.21%</v>
      </c>
      <c r="M150" s="0" t="n">
        <v>715</v>
      </c>
      <c r="N150" s="0" t="n">
        <v>7389</v>
      </c>
      <c r="O150" s="0" t="str">
        <f aca="false">H150/N150</f>
        <v>0.25 €</v>
      </c>
      <c r="P150" s="0" t="n">
        <v>3506681</v>
      </c>
      <c r="Q150" s="0" t="str">
        <f aca="false">I150/H150</f>
        <v>717%</v>
      </c>
      <c r="R150" s="0" t="str">
        <f aca="false">I150/M150</f>
        <v>18.21 €</v>
      </c>
      <c r="S150" s="0" t="str">
        <f aca="false">H150/M150</f>
        <v>2.54 €</v>
      </c>
      <c r="T150" s="0" t="str">
        <f aca="false">M150/N150</f>
        <v>10%</v>
      </c>
    </row>
    <row r="151" customFormat="false" ht="15.75" hidden="false" customHeight="true" outlineLevel="0" collapsed="false">
      <c r="B151" s="0" t="s">
        <v>55</v>
      </c>
      <c r="C151" s="0" t="s">
        <v>3</v>
      </c>
      <c r="F151" s="0" t="n">
        <v>2020</v>
      </c>
      <c r="G151" s="0" t="n">
        <v>1</v>
      </c>
      <c r="H151" s="0" t="n">
        <v>2672.07</v>
      </c>
      <c r="I151" s="0" t="n">
        <v>14434.86</v>
      </c>
      <c r="J151" s="0" t="str">
        <f aca="false">I151-H151</f>
        <v>11,762.79 €</v>
      </c>
      <c r="K151" s="0" t="str">
        <f aca="false">H151/I151</f>
        <v>18.51%</v>
      </c>
      <c r="L151" s="0" t="str">
        <f aca="false">N151/P151</f>
        <v>0.19%</v>
      </c>
      <c r="M151" s="0" t="n">
        <v>784</v>
      </c>
      <c r="N151" s="0" t="n">
        <v>9180</v>
      </c>
      <c r="O151" s="0" t="str">
        <f aca="false">H151/N151</f>
        <v>0.29 €</v>
      </c>
      <c r="P151" s="0" t="n">
        <v>4735535</v>
      </c>
      <c r="Q151" s="0" t="str">
        <f aca="false">I151/H151</f>
        <v>540%</v>
      </c>
      <c r="R151" s="0" t="str">
        <f aca="false">I151/M151</f>
        <v>18.41 €</v>
      </c>
      <c r="S151" s="0" t="str">
        <f aca="false">H151/M151</f>
        <v>3.41 €</v>
      </c>
      <c r="T151" s="0" t="str">
        <f aca="false">M151/N151</f>
        <v>9%</v>
      </c>
    </row>
    <row r="152" customFormat="false" ht="15.75" hidden="false" customHeight="true" outlineLevel="0" collapsed="false">
      <c r="B152" s="0" t="s">
        <v>55</v>
      </c>
      <c r="C152" s="0" t="s">
        <v>3</v>
      </c>
      <c r="F152" s="0" t="n">
        <v>2020</v>
      </c>
      <c r="G152" s="0" t="n">
        <v>2</v>
      </c>
      <c r="H152" s="0" t="n">
        <v>3051.12</v>
      </c>
      <c r="I152" s="0" t="n">
        <v>18031.83</v>
      </c>
      <c r="J152" s="0" t="str">
        <f aca="false">I152-H152</f>
        <v>14,980.71 €</v>
      </c>
      <c r="K152" s="0" t="str">
        <f aca="false">H152/I152</f>
        <v>16.92%</v>
      </c>
      <c r="L152" s="0" t="str">
        <f aca="false">N152/P152</f>
        <v>0.18%</v>
      </c>
      <c r="M152" s="0" t="n">
        <v>968</v>
      </c>
      <c r="N152" s="0" t="n">
        <v>11045</v>
      </c>
      <c r="O152" s="0" t="str">
        <f aca="false">H152/N152</f>
        <v>0.28 €</v>
      </c>
      <c r="P152" s="0" t="n">
        <v>5989421</v>
      </c>
      <c r="Q152" s="0" t="str">
        <f aca="false">I152/H152</f>
        <v>591%</v>
      </c>
      <c r="R152" s="0" t="str">
        <f aca="false">I152/M152</f>
        <v>18.63 €</v>
      </c>
      <c r="S152" s="0" t="str">
        <f aca="false">H152/M152</f>
        <v>3.15 €</v>
      </c>
      <c r="T152" s="0" t="str">
        <f aca="false">M152/N152</f>
        <v>9%</v>
      </c>
    </row>
    <row r="153" customFormat="false" ht="15.75" hidden="false" customHeight="true" outlineLevel="0" collapsed="false">
      <c r="A153" s="0" t="n">
        <v>1751808441229090</v>
      </c>
      <c r="B153" s="0" t="s">
        <v>56</v>
      </c>
      <c r="C153" s="0" t="s">
        <v>3</v>
      </c>
      <c r="F153" s="0" t="n">
        <v>2019</v>
      </c>
      <c r="G153" s="0" t="n">
        <v>10</v>
      </c>
      <c r="H153" s="0" t="n">
        <v>324.36</v>
      </c>
      <c r="I153" s="0" t="n">
        <v>1027.72</v>
      </c>
      <c r="J153" s="0" t="str">
        <f aca="false">I153-H153</f>
        <v>703.36 €</v>
      </c>
      <c r="K153" s="0" t="str">
        <f aca="false">H153/I153</f>
        <v>31.56%</v>
      </c>
      <c r="L153" s="0" t="str">
        <f aca="false">N153/P153</f>
        <v>0.25%</v>
      </c>
      <c r="M153" s="0" t="n">
        <v>45</v>
      </c>
      <c r="N153" s="0" t="n">
        <v>601</v>
      </c>
      <c r="O153" s="0" t="str">
        <f aca="false">H153/N153</f>
        <v>0.54 €</v>
      </c>
      <c r="P153" s="0" t="n">
        <v>240325</v>
      </c>
      <c r="Q153" s="0" t="str">
        <f aca="false">I153/H153</f>
        <v>317%</v>
      </c>
      <c r="R153" s="0" t="str">
        <f aca="false">I153/M153</f>
        <v>22.84 €</v>
      </c>
      <c r="S153" s="0" t="str">
        <f aca="false">H153/M153</f>
        <v>7.21 €</v>
      </c>
      <c r="T153" s="0" t="str">
        <f aca="false">M153/N153</f>
        <v>7%</v>
      </c>
    </row>
    <row r="154" customFormat="false" ht="15.75" hidden="false" customHeight="true" outlineLevel="0" collapsed="false">
      <c r="A154" s="0" t="n">
        <v>1751808441229090</v>
      </c>
      <c r="B154" s="0" t="s">
        <v>56</v>
      </c>
      <c r="C154" s="0" t="s">
        <v>3</v>
      </c>
      <c r="F154" s="0" t="n">
        <v>2019</v>
      </c>
      <c r="G154" s="0" t="n">
        <v>11</v>
      </c>
      <c r="H154" s="0" t="n">
        <v>745.69</v>
      </c>
      <c r="I154" s="0" t="n">
        <v>1974.49</v>
      </c>
      <c r="J154" s="0" t="str">
        <f aca="false">I154-H154</f>
        <v>1,228.80 €</v>
      </c>
      <c r="K154" s="0" t="str">
        <f aca="false">H154/I154</f>
        <v>37.77%</v>
      </c>
      <c r="L154" s="0" t="str">
        <f aca="false">N154/P154</f>
        <v>0.31%</v>
      </c>
      <c r="M154" s="0" t="n">
        <v>75</v>
      </c>
      <c r="N154" s="0" t="n">
        <v>1365</v>
      </c>
      <c r="O154" s="0" t="str">
        <f aca="false">H154/N154</f>
        <v>0.55 €</v>
      </c>
      <c r="P154" s="0" t="n">
        <v>434850</v>
      </c>
      <c r="Q154" s="0" t="str">
        <f aca="false">I154/H154</f>
        <v>265%</v>
      </c>
      <c r="R154" s="0" t="str">
        <f aca="false">I154/M154</f>
        <v>26.33 €</v>
      </c>
      <c r="S154" s="0" t="str">
        <f aca="false">H154/M154</f>
        <v>9.94 €</v>
      </c>
      <c r="T154" s="0" t="str">
        <f aca="false">M154/N154</f>
        <v>5%</v>
      </c>
    </row>
    <row r="155" customFormat="false" ht="15.75" hidden="false" customHeight="true" outlineLevel="0" collapsed="false">
      <c r="A155" s="0" t="n">
        <v>1751808441229090</v>
      </c>
      <c r="B155" s="0" t="s">
        <v>56</v>
      </c>
      <c r="C155" s="0" t="s">
        <v>3</v>
      </c>
      <c r="F155" s="0" t="n">
        <v>2019</v>
      </c>
      <c r="G155" s="0" t="n">
        <v>12</v>
      </c>
      <c r="H155" s="0" t="n">
        <v>566.59</v>
      </c>
      <c r="I155" s="0" t="n">
        <v>1571.25</v>
      </c>
      <c r="J155" s="0" t="str">
        <f aca="false">I155-H155</f>
        <v>1,004.66 €</v>
      </c>
      <c r="K155" s="0" t="str">
        <f aca="false">H155/I155</f>
        <v>36.06%</v>
      </c>
      <c r="L155" s="0" t="str">
        <f aca="false">N155/P155</f>
        <v>0.34%</v>
      </c>
      <c r="M155" s="0" t="n">
        <v>62</v>
      </c>
      <c r="N155" s="0" t="n">
        <v>972</v>
      </c>
      <c r="O155" s="0" t="str">
        <f aca="false">H155/N155</f>
        <v>0.58 €</v>
      </c>
      <c r="P155" s="0" t="n">
        <v>283210</v>
      </c>
      <c r="Q155" s="0" t="str">
        <f aca="false">I155/H155</f>
        <v>277%</v>
      </c>
      <c r="R155" s="0" t="str">
        <f aca="false">I155/M155</f>
        <v>25.34 €</v>
      </c>
      <c r="S155" s="0" t="str">
        <f aca="false">H155/M155</f>
        <v>9.14 €</v>
      </c>
      <c r="T155" s="0" t="str">
        <f aca="false">M155/N155</f>
        <v>6%</v>
      </c>
    </row>
    <row r="156" customFormat="false" ht="15.75" hidden="false" customHeight="true" outlineLevel="0" collapsed="false">
      <c r="A156" s="0" t="n">
        <v>1751808441229090</v>
      </c>
      <c r="B156" s="0" t="s">
        <v>56</v>
      </c>
      <c r="C156" s="0" t="s">
        <v>3</v>
      </c>
      <c r="F156" s="0" t="n">
        <v>2020</v>
      </c>
      <c r="G156" s="0" t="n">
        <v>1</v>
      </c>
      <c r="H156" s="0" t="n">
        <v>869.37</v>
      </c>
      <c r="I156" s="0" t="n">
        <v>1613.84</v>
      </c>
      <c r="J156" s="0" t="str">
        <f aca="false">I156-H156</f>
        <v>744.47 €</v>
      </c>
      <c r="K156" s="0" t="str">
        <f aca="false">H156/I156</f>
        <v>53.87%</v>
      </c>
      <c r="L156" s="0" t="str">
        <f aca="false">N156/P156</f>
        <v>0.34%</v>
      </c>
      <c r="M156" s="0" t="n">
        <v>58</v>
      </c>
      <c r="N156" s="0" t="n">
        <v>1375</v>
      </c>
      <c r="O156" s="0" t="str">
        <f aca="false">H156/N156</f>
        <v>0.63 €</v>
      </c>
      <c r="P156" s="0" t="n">
        <v>405985</v>
      </c>
      <c r="Q156" s="0" t="str">
        <f aca="false">I156/H156</f>
        <v>186%</v>
      </c>
      <c r="R156" s="0" t="str">
        <f aca="false">I156/M156</f>
        <v>27.82 €</v>
      </c>
      <c r="S156" s="0" t="str">
        <f aca="false">H156/M156</f>
        <v>14.99 €</v>
      </c>
      <c r="T156" s="0" t="str">
        <f aca="false">M156/N156</f>
        <v>4%</v>
      </c>
    </row>
    <row r="157" customFormat="false" ht="15.75" hidden="false" customHeight="true" outlineLevel="0" collapsed="false">
      <c r="A157" s="0" t="n">
        <v>1751808441229090</v>
      </c>
      <c r="B157" s="0" t="s">
        <v>56</v>
      </c>
      <c r="C157" s="0" t="s">
        <v>3</v>
      </c>
      <c r="F157" s="0" t="n">
        <v>2020</v>
      </c>
      <c r="G157" s="0" t="n">
        <v>2</v>
      </c>
      <c r="H157" s="0" t="n">
        <v>1296.32</v>
      </c>
      <c r="I157" s="0" t="n">
        <v>3441.96</v>
      </c>
      <c r="J157" s="0" t="str">
        <f aca="false">I157-H157</f>
        <v>2,145.64 €</v>
      </c>
      <c r="K157" s="0" t="str">
        <f aca="false">H157/I157</f>
        <v>37.66%</v>
      </c>
      <c r="L157" s="0" t="str">
        <f aca="false">N157/P157</f>
        <v>0.32%</v>
      </c>
      <c r="M157" s="0" t="n">
        <v>112</v>
      </c>
      <c r="N157" s="0" t="n">
        <v>1788</v>
      </c>
      <c r="O157" s="0" t="str">
        <f aca="false">H157/N157</f>
        <v>0.73 €</v>
      </c>
      <c r="P157" s="0" t="n">
        <v>560829</v>
      </c>
      <c r="Q157" s="0" t="str">
        <f aca="false">I157/H157</f>
        <v>266%</v>
      </c>
      <c r="R157" s="0" t="str">
        <f aca="false">I157/M157</f>
        <v>30.73 €</v>
      </c>
      <c r="S157" s="0" t="str">
        <f aca="false">H157/M157</f>
        <v>11.57 €</v>
      </c>
      <c r="T157" s="0" t="str">
        <f aca="false">M157/N157</f>
        <v>6%</v>
      </c>
    </row>
    <row r="158" customFormat="false" ht="15.75" hidden="false" customHeight="true" outlineLevel="0" collapsed="false">
      <c r="A158" s="0" t="n">
        <v>1751808441229090</v>
      </c>
      <c r="B158" s="0" t="s">
        <v>56</v>
      </c>
      <c r="C158" s="0" t="s">
        <v>3</v>
      </c>
      <c r="F158" s="0" t="n">
        <v>2020</v>
      </c>
      <c r="G158" s="0" t="n">
        <v>3</v>
      </c>
      <c r="H158" s="0" t="n">
        <v>1734.59</v>
      </c>
      <c r="I158" s="0" t="n">
        <v>5308.3</v>
      </c>
      <c r="J158" s="0" t="str">
        <f aca="false">I158-H158</f>
        <v>3,573.71 €</v>
      </c>
      <c r="K158" s="0" t="str">
        <f aca="false">H158/I158</f>
        <v>32.68%</v>
      </c>
      <c r="L158" s="0" t="str">
        <f aca="false">N158/P158</f>
        <v>0.29%</v>
      </c>
      <c r="M158" s="0" t="n">
        <v>181</v>
      </c>
      <c r="N158" s="0" t="n">
        <v>2964</v>
      </c>
      <c r="O158" s="0" t="str">
        <f aca="false">H158/N158</f>
        <v>0.59 €</v>
      </c>
      <c r="P158" s="0" t="n">
        <v>1037130</v>
      </c>
      <c r="Q158" s="0" t="str">
        <f aca="false">I158/H158</f>
        <v>306%</v>
      </c>
      <c r="R158" s="0" t="str">
        <f aca="false">I158/M158</f>
        <v>29.33 €</v>
      </c>
      <c r="S158" s="0" t="str">
        <f aca="false">H158/M158</f>
        <v>9.58 €</v>
      </c>
      <c r="T158" s="0" t="str">
        <f aca="false">M158/N158</f>
        <v>6%</v>
      </c>
    </row>
    <row r="159" customFormat="false" ht="15.75" hidden="false" customHeight="true" outlineLevel="0" collapsed="false">
      <c r="A159" s="0" t="n">
        <v>1751808441229090</v>
      </c>
      <c r="B159" s="0" t="s">
        <v>56</v>
      </c>
      <c r="C159" s="0" t="s">
        <v>3</v>
      </c>
      <c r="F159" s="0" t="n">
        <v>2020</v>
      </c>
      <c r="G159" s="0" t="n">
        <v>4</v>
      </c>
      <c r="H159" s="0" t="n">
        <v>1604.9</v>
      </c>
      <c r="I159" s="0" t="n">
        <v>3483.46</v>
      </c>
      <c r="J159" s="0" t="str">
        <f aca="false">I159-H159</f>
        <v>1,878.56 €</v>
      </c>
      <c r="K159" s="0" t="str">
        <f aca="false">H159/I159</f>
        <v>46.07%</v>
      </c>
      <c r="L159" s="0" t="str">
        <f aca="false">N159/P159</f>
        <v>0.36%</v>
      </c>
      <c r="M159" s="0" t="n">
        <v>111</v>
      </c>
      <c r="N159" s="0" t="n">
        <v>2429</v>
      </c>
      <c r="O159" s="0" t="str">
        <f aca="false">H159/N159</f>
        <v>0.66 €</v>
      </c>
      <c r="P159" s="0" t="n">
        <v>672895</v>
      </c>
      <c r="Q159" s="0" t="str">
        <f aca="false">I159/H159</f>
        <v>217%</v>
      </c>
      <c r="R159" s="0" t="str">
        <f aca="false">I159/M159</f>
        <v>31.38 €</v>
      </c>
      <c r="S159" s="0" t="str">
        <f aca="false">H159/M159</f>
        <v>14.46 €</v>
      </c>
      <c r="T159" s="0" t="str">
        <f aca="false">M159/N159</f>
        <v>5%</v>
      </c>
    </row>
    <row r="160" customFormat="false" ht="15.75" hidden="false" customHeight="true" outlineLevel="0" collapsed="false">
      <c r="A160" s="0" t="n">
        <v>1751808441229090</v>
      </c>
      <c r="B160" s="0" t="s">
        <v>56</v>
      </c>
      <c r="C160" s="0" t="s">
        <v>3</v>
      </c>
      <c r="F160" s="0" t="n">
        <v>2020</v>
      </c>
      <c r="G160" s="0" t="n">
        <v>5</v>
      </c>
      <c r="H160" s="0" t="n">
        <v>1704.7</v>
      </c>
      <c r="I160" s="0" t="n">
        <v>3072.82</v>
      </c>
      <c r="J160" s="0" t="str">
        <f aca="false">I160-H160</f>
        <v>1,368.12 €</v>
      </c>
      <c r="K160" s="0" t="str">
        <f aca="false">H160/I160</f>
        <v>55.48%</v>
      </c>
      <c r="L160" s="0" t="str">
        <f aca="false">N160/P160</f>
        <v>0.28%</v>
      </c>
      <c r="M160" s="0" t="n">
        <v>115</v>
      </c>
      <c r="N160" s="0" t="n">
        <v>2446</v>
      </c>
      <c r="O160" s="0" t="str">
        <f aca="false">H160/N160</f>
        <v>0.70 €</v>
      </c>
      <c r="P160" s="0" t="n">
        <v>879228</v>
      </c>
      <c r="Q160" s="0" t="str">
        <f aca="false">I160/H160</f>
        <v>180%</v>
      </c>
      <c r="R160" s="0" t="str">
        <f aca="false">I160/M160</f>
        <v>26.72 €</v>
      </c>
      <c r="S160" s="0" t="str">
        <f aca="false">H160/M160</f>
        <v>14.82 €</v>
      </c>
      <c r="T160" s="0" t="str">
        <f aca="false">M160/N160</f>
        <v>5%</v>
      </c>
    </row>
    <row r="161" customFormat="false" ht="15.75" hidden="false" customHeight="true" outlineLevel="0" collapsed="false">
      <c r="A161" s="0" t="n">
        <v>1751808441229090</v>
      </c>
      <c r="B161" s="0" t="s">
        <v>56</v>
      </c>
      <c r="C161" s="0" t="s">
        <v>3</v>
      </c>
      <c r="F161" s="0" t="n">
        <v>2020</v>
      </c>
      <c r="G161" s="0" t="n">
        <v>6</v>
      </c>
      <c r="H161" s="0" t="n">
        <v>977.96</v>
      </c>
      <c r="I161" s="0" t="n">
        <v>2380.17</v>
      </c>
      <c r="J161" s="0" t="str">
        <f aca="false">I161-H161</f>
        <v>1,402.21 €</v>
      </c>
      <c r="K161" s="0" t="str">
        <f aca="false">H161/I161</f>
        <v>41.09%</v>
      </c>
      <c r="L161" s="0" t="str">
        <f aca="false">N161/P161</f>
        <v>0.31%</v>
      </c>
      <c r="M161" s="0" t="n">
        <v>90</v>
      </c>
      <c r="N161" s="0" t="n">
        <v>1545</v>
      </c>
      <c r="O161" s="0" t="str">
        <f aca="false">H161/N161</f>
        <v>0.63 €</v>
      </c>
      <c r="P161" s="0" t="n">
        <v>495748</v>
      </c>
      <c r="Q161" s="0" t="str">
        <f aca="false">I161/H161</f>
        <v>243%</v>
      </c>
      <c r="R161" s="0" t="str">
        <f aca="false">I161/M161</f>
        <v>26.45 €</v>
      </c>
      <c r="S161" s="0" t="str">
        <f aca="false">H161/M161</f>
        <v>10.87 €</v>
      </c>
      <c r="T161" s="0" t="str">
        <f aca="false">M161/N161</f>
        <v>6%</v>
      </c>
    </row>
    <row r="162" customFormat="false" ht="15.75" hidden="false" customHeight="true" outlineLevel="0" collapsed="false">
      <c r="A162" s="0" t="n">
        <v>1751808441229090</v>
      </c>
      <c r="B162" s="0" t="s">
        <v>56</v>
      </c>
      <c r="C162" s="0" t="s">
        <v>3</v>
      </c>
      <c r="F162" s="0" t="n">
        <v>2020</v>
      </c>
      <c r="G162" s="0" t="n">
        <v>7</v>
      </c>
      <c r="H162" s="0" t="n">
        <v>440.1</v>
      </c>
      <c r="I162" s="0" t="n">
        <v>1596.6</v>
      </c>
      <c r="J162" s="0" t="str">
        <f aca="false">I162-H162</f>
        <v>1,156.50 €</v>
      </c>
      <c r="K162" s="0" t="str">
        <f aca="false">H162/I162</f>
        <v>27.56%</v>
      </c>
      <c r="L162" s="0" t="str">
        <f aca="false">N162/P162</f>
        <v>0.39%</v>
      </c>
      <c r="M162" s="0" t="n">
        <v>65</v>
      </c>
      <c r="N162" s="0" t="n">
        <v>934</v>
      </c>
      <c r="O162" s="0" t="str">
        <f aca="false">H162/N162</f>
        <v>0.47 €</v>
      </c>
      <c r="P162" s="0" t="n">
        <v>241081</v>
      </c>
      <c r="Q162" s="0" t="str">
        <f aca="false">I162/H162</f>
        <v>363%</v>
      </c>
      <c r="R162" s="0" t="str">
        <f aca="false">I162/M162</f>
        <v>24.56 €</v>
      </c>
      <c r="S162" s="0" t="str">
        <f aca="false">H162/M162</f>
        <v>6.77 €</v>
      </c>
      <c r="T162" s="0" t="str">
        <f aca="false">M162/N162</f>
        <v>7%</v>
      </c>
    </row>
    <row r="163" customFormat="false" ht="15.75" hidden="false" customHeight="true" outlineLevel="0" collapsed="false">
      <c r="A163" s="0" t="n">
        <v>1037667433689240</v>
      </c>
      <c r="B163" s="0" t="s">
        <v>57</v>
      </c>
      <c r="C163" s="0" t="s">
        <v>3</v>
      </c>
      <c r="F163" s="0" t="n">
        <v>2019</v>
      </c>
      <c r="G163" s="0" t="n">
        <v>10</v>
      </c>
      <c r="H163" s="0" t="n">
        <v>1646.4</v>
      </c>
      <c r="I163" s="0" t="n">
        <v>2744.57</v>
      </c>
      <c r="J163" s="0" t="str">
        <f aca="false">I163-H163</f>
        <v>1,098.17 €</v>
      </c>
      <c r="K163" s="0" t="str">
        <f aca="false">H163/I163</f>
        <v>59.99%</v>
      </c>
      <c r="L163" s="0" t="str">
        <f aca="false">N163/P163</f>
        <v>0.42%</v>
      </c>
      <c r="M163" s="0" t="n">
        <v>40</v>
      </c>
      <c r="N163" s="0" t="n">
        <v>2651</v>
      </c>
      <c r="O163" s="0" t="str">
        <f aca="false">H163/N163</f>
        <v>0.62 €</v>
      </c>
      <c r="P163" s="0" t="n">
        <v>638400</v>
      </c>
      <c r="Q163" s="0" t="str">
        <f aca="false">I163/H163</f>
        <v>167%</v>
      </c>
      <c r="R163" s="0" t="str">
        <f aca="false">I163/M163</f>
        <v>68.61 €</v>
      </c>
      <c r="S163" s="0" t="str">
        <f aca="false">H163/M163</f>
        <v>41.16 €</v>
      </c>
      <c r="T163" s="0" t="str">
        <f aca="false">M163/N163</f>
        <v>2%</v>
      </c>
    </row>
    <row r="164" customFormat="false" ht="15.75" hidden="false" customHeight="true" outlineLevel="0" collapsed="false">
      <c r="A164" s="0" t="n">
        <v>1037667433689240</v>
      </c>
      <c r="B164" s="0" t="s">
        <v>57</v>
      </c>
      <c r="C164" s="0" t="s">
        <v>3</v>
      </c>
      <c r="F164" s="0" t="n">
        <v>2019</v>
      </c>
      <c r="G164" s="0" t="n">
        <v>11</v>
      </c>
      <c r="H164" s="0" t="n">
        <v>1239.44</v>
      </c>
      <c r="I164" s="0" t="n">
        <v>4324.45</v>
      </c>
      <c r="J164" s="0" t="str">
        <f aca="false">I164-H164</f>
        <v>3,085.01 €</v>
      </c>
      <c r="K164" s="0" t="str">
        <f aca="false">H164/I164</f>
        <v>28.66%</v>
      </c>
      <c r="L164" s="0" t="str">
        <f aca="false">N164/P164</f>
        <v>0.60%</v>
      </c>
      <c r="M164" s="0" t="n">
        <v>63</v>
      </c>
      <c r="N164" s="0" t="n">
        <v>3678</v>
      </c>
      <c r="O164" s="0" t="str">
        <f aca="false">H164/N164</f>
        <v>0.34 €</v>
      </c>
      <c r="P164" s="0" t="n">
        <v>615594</v>
      </c>
      <c r="Q164" s="0" t="str">
        <f aca="false">I164/H164</f>
        <v>349%</v>
      </c>
      <c r="R164" s="0" t="str">
        <f aca="false">I164/M164</f>
        <v>68.64 €</v>
      </c>
      <c r="S164" s="0" t="str">
        <f aca="false">H164/M164</f>
        <v>19.67 €</v>
      </c>
      <c r="T164" s="0" t="str">
        <f aca="false">M164/N164</f>
        <v>2%</v>
      </c>
    </row>
    <row r="165" customFormat="false" ht="15.75" hidden="false" customHeight="true" outlineLevel="0" collapsed="false">
      <c r="A165" s="0" t="n">
        <v>1037667433689240</v>
      </c>
      <c r="B165" s="0" t="s">
        <v>57</v>
      </c>
      <c r="C165" s="0" t="s">
        <v>3</v>
      </c>
      <c r="F165" s="0" t="n">
        <v>2019</v>
      </c>
      <c r="G165" s="0" t="n">
        <v>12</v>
      </c>
      <c r="H165" s="0" t="n">
        <v>1862.93</v>
      </c>
      <c r="I165" s="0" t="n">
        <v>7862.68</v>
      </c>
      <c r="J165" s="0" t="str">
        <f aca="false">I165-H165</f>
        <v>5,999.75 €</v>
      </c>
      <c r="K165" s="0" t="str">
        <f aca="false">H165/I165</f>
        <v>23.69%</v>
      </c>
      <c r="L165" s="0" t="str">
        <f aca="false">N165/P165</f>
        <v>0.56%</v>
      </c>
      <c r="M165" s="0" t="n">
        <v>116</v>
      </c>
      <c r="N165" s="0" t="n">
        <v>4788</v>
      </c>
      <c r="O165" s="0" t="str">
        <f aca="false">H165/N165</f>
        <v>0.39 €</v>
      </c>
      <c r="P165" s="0" t="n">
        <v>851786</v>
      </c>
      <c r="Q165" s="0" t="str">
        <f aca="false">I165/H165</f>
        <v>422%</v>
      </c>
      <c r="R165" s="0" t="str">
        <f aca="false">I165/M165</f>
        <v>67.78 €</v>
      </c>
      <c r="S165" s="0" t="str">
        <f aca="false">H165/M165</f>
        <v>16.06 €</v>
      </c>
      <c r="T165" s="0" t="str">
        <f aca="false">M165/N165</f>
        <v>2%</v>
      </c>
    </row>
    <row r="166" customFormat="false" ht="15.75" hidden="false" customHeight="true" outlineLevel="0" collapsed="false">
      <c r="A166" s="0" t="n">
        <v>1037667433689240</v>
      </c>
      <c r="B166" s="0" t="s">
        <v>57</v>
      </c>
      <c r="C166" s="0" t="s">
        <v>3</v>
      </c>
      <c r="F166" s="0" t="n">
        <v>2020</v>
      </c>
      <c r="G166" s="0" t="n">
        <v>1</v>
      </c>
      <c r="H166" s="0" t="n">
        <v>946.1</v>
      </c>
      <c r="I166" s="0" t="n">
        <v>3188.89</v>
      </c>
      <c r="J166" s="0" t="str">
        <f aca="false">I166-H166</f>
        <v>2,242.79 €</v>
      </c>
      <c r="K166" s="0" t="str">
        <f aca="false">H166/I166</f>
        <v>29.67%</v>
      </c>
      <c r="L166" s="0" t="str">
        <f aca="false">N166/P166</f>
        <v>0.61%</v>
      </c>
      <c r="M166" s="0" t="n">
        <v>47</v>
      </c>
      <c r="N166" s="0" t="n">
        <v>3263</v>
      </c>
      <c r="O166" s="0" t="str">
        <f aca="false">H166/N166</f>
        <v>0.29 €</v>
      </c>
      <c r="P166" s="0" t="n">
        <v>534375</v>
      </c>
      <c r="Q166" s="0" t="str">
        <f aca="false">I166/H166</f>
        <v>337%</v>
      </c>
      <c r="R166" s="0" t="str">
        <f aca="false">I166/M166</f>
        <v>67.85 €</v>
      </c>
      <c r="S166" s="0" t="str">
        <f aca="false">H166/M166</f>
        <v>20.13 €</v>
      </c>
      <c r="T166" s="0" t="str">
        <f aca="false">M166/N166</f>
        <v>1%</v>
      </c>
    </row>
    <row r="167" customFormat="false" ht="15.75" hidden="false" customHeight="true" outlineLevel="0" collapsed="false">
      <c r="A167" s="0" t="n">
        <v>1037667433689240</v>
      </c>
      <c r="B167" s="0" t="s">
        <v>57</v>
      </c>
      <c r="C167" s="0" t="s">
        <v>3</v>
      </c>
      <c r="F167" s="0" t="n">
        <v>2020</v>
      </c>
      <c r="G167" s="0" t="n">
        <v>2</v>
      </c>
      <c r="H167" s="0" t="n">
        <v>1003.38</v>
      </c>
      <c r="I167" s="0" t="n">
        <v>4961.7</v>
      </c>
      <c r="J167" s="0" t="str">
        <f aca="false">I167-H167</f>
        <v>3,958.32 €</v>
      </c>
      <c r="K167" s="0" t="str">
        <f aca="false">H167/I167</f>
        <v>20.22%</v>
      </c>
      <c r="L167" s="0" t="str">
        <f aca="false">N167/P167</f>
        <v>0.47%</v>
      </c>
      <c r="M167" s="0" t="n">
        <v>76</v>
      </c>
      <c r="N167" s="0" t="n">
        <v>4083</v>
      </c>
      <c r="O167" s="0" t="str">
        <f aca="false">H167/N167</f>
        <v>0.25 €</v>
      </c>
      <c r="P167" s="0" t="n">
        <v>872356</v>
      </c>
      <c r="Q167" s="0" t="str">
        <f aca="false">I167/H167</f>
        <v>494%</v>
      </c>
      <c r="R167" s="0" t="str">
        <f aca="false">I167/M167</f>
        <v>65.29 €</v>
      </c>
      <c r="S167" s="0" t="str">
        <f aca="false">H167/M167</f>
        <v>13.20 €</v>
      </c>
      <c r="T167" s="0" t="str">
        <f aca="false">M167/N167</f>
        <v>2%</v>
      </c>
    </row>
    <row r="168" customFormat="false" ht="15.75" hidden="false" customHeight="true" outlineLevel="0" collapsed="false">
      <c r="A168" s="0" t="n">
        <v>1037667433689240</v>
      </c>
      <c r="B168" s="0" t="s">
        <v>57</v>
      </c>
      <c r="C168" s="0" t="s">
        <v>3</v>
      </c>
      <c r="F168" s="0" t="n">
        <v>2020</v>
      </c>
      <c r="G168" s="0" t="n">
        <v>3</v>
      </c>
      <c r="H168" s="0" t="n">
        <v>867.14</v>
      </c>
      <c r="I168" s="0" t="n">
        <v>3496.45</v>
      </c>
      <c r="J168" s="0" t="str">
        <f aca="false">I168-H168</f>
        <v>2,629.31 €</v>
      </c>
      <c r="K168" s="0" t="str">
        <f aca="false">H168/I168</f>
        <v>24.80%</v>
      </c>
      <c r="L168" s="0" t="str">
        <f aca="false">N168/P168</f>
        <v>0.53%</v>
      </c>
      <c r="M168" s="0" t="n">
        <v>49</v>
      </c>
      <c r="N168" s="0" t="n">
        <v>3557</v>
      </c>
      <c r="O168" s="0" t="str">
        <f aca="false">H168/N168</f>
        <v>0.24 €</v>
      </c>
      <c r="P168" s="0" t="n">
        <v>669374</v>
      </c>
      <c r="Q168" s="0" t="str">
        <f aca="false">I168/H168</f>
        <v>403%</v>
      </c>
      <c r="R168" s="0" t="str">
        <f aca="false">I168/M168</f>
        <v>71.36 €</v>
      </c>
      <c r="S168" s="0" t="str">
        <f aca="false">H168/M168</f>
        <v>17.70 €</v>
      </c>
      <c r="T168" s="0" t="str">
        <f aca="false">M168/N168</f>
        <v>1%</v>
      </c>
    </row>
    <row r="169" customFormat="false" ht="15.75" hidden="false" customHeight="true" outlineLevel="0" collapsed="false">
      <c r="A169" s="0" t="n">
        <v>1037667433689240</v>
      </c>
      <c r="B169" s="0" t="s">
        <v>57</v>
      </c>
      <c r="C169" s="0" t="s">
        <v>3</v>
      </c>
      <c r="F169" s="0" t="n">
        <v>2020</v>
      </c>
      <c r="G169" s="0" t="n">
        <v>4</v>
      </c>
      <c r="H169" s="0" t="n">
        <v>1639.43</v>
      </c>
      <c r="I169" s="0" t="n">
        <v>4342.77</v>
      </c>
      <c r="J169" s="0" t="str">
        <f aca="false">I169-H169</f>
        <v>2,703.34 €</v>
      </c>
      <c r="K169" s="0" t="str">
        <f aca="false">H169/I169</f>
        <v>37.75%</v>
      </c>
      <c r="L169" s="0" t="str">
        <f aca="false">N169/P169</f>
        <v>0.61%</v>
      </c>
      <c r="M169" s="0" t="n">
        <v>64</v>
      </c>
      <c r="N169" s="0" t="n">
        <v>5546</v>
      </c>
      <c r="O169" s="0" t="str">
        <f aca="false">H169/N169</f>
        <v>0.30 €</v>
      </c>
      <c r="P169" s="0" t="n">
        <v>903614</v>
      </c>
      <c r="Q169" s="0" t="str">
        <f aca="false">I169/H169</f>
        <v>265%</v>
      </c>
      <c r="R169" s="0" t="str">
        <f aca="false">I169/M169</f>
        <v>67.86 €</v>
      </c>
      <c r="S169" s="0" t="str">
        <f aca="false">H169/M169</f>
        <v>25.62 €</v>
      </c>
      <c r="T169" s="0" t="str">
        <f aca="false">M169/N169</f>
        <v>1%</v>
      </c>
    </row>
    <row r="170" customFormat="false" ht="15.75" hidden="false" customHeight="true" outlineLevel="0" collapsed="false">
      <c r="A170" s="0" t="n">
        <v>1037667433689240</v>
      </c>
      <c r="B170" s="0" t="s">
        <v>57</v>
      </c>
      <c r="C170" s="0" t="s">
        <v>3</v>
      </c>
      <c r="F170" s="0" t="n">
        <v>2020</v>
      </c>
      <c r="G170" s="0" t="n">
        <v>5</v>
      </c>
      <c r="H170" s="0" t="n">
        <v>1255.6</v>
      </c>
      <c r="I170" s="0" t="n">
        <v>3717.97</v>
      </c>
      <c r="J170" s="0" t="str">
        <f aca="false">I170-H170</f>
        <v>2,462.37 €</v>
      </c>
      <c r="K170" s="0" t="str">
        <f aca="false">H170/I170</f>
        <v>33.77%</v>
      </c>
      <c r="L170" s="0" t="str">
        <f aca="false">N170/P170</f>
        <v>0.55%</v>
      </c>
      <c r="M170" s="0" t="n">
        <v>55</v>
      </c>
      <c r="N170" s="0" t="n">
        <v>4334</v>
      </c>
      <c r="O170" s="0" t="str">
        <f aca="false">H170/N170</f>
        <v>0.29 €</v>
      </c>
      <c r="P170" s="0" t="n">
        <v>789820</v>
      </c>
      <c r="Q170" s="0" t="str">
        <f aca="false">I170/H170</f>
        <v>296%</v>
      </c>
      <c r="R170" s="0" t="str">
        <f aca="false">I170/M170</f>
        <v>67.60 €</v>
      </c>
      <c r="S170" s="0" t="str">
        <f aca="false">H170/M170</f>
        <v>22.83 €</v>
      </c>
      <c r="T170" s="0" t="str">
        <f aca="false">M170/N170</f>
        <v>1%</v>
      </c>
    </row>
    <row r="171" customFormat="false" ht="15.75" hidden="false" customHeight="true" outlineLevel="0" collapsed="false">
      <c r="A171" s="0" t="n">
        <v>1037667433689240</v>
      </c>
      <c r="B171" s="0" t="s">
        <v>57</v>
      </c>
      <c r="C171" s="0" t="s">
        <v>3</v>
      </c>
      <c r="F171" s="0" t="n">
        <v>2020</v>
      </c>
      <c r="G171" s="0" t="n">
        <v>6</v>
      </c>
      <c r="H171" s="0" t="n">
        <v>657.65</v>
      </c>
      <c r="I171" s="0" t="n">
        <v>3178.84</v>
      </c>
      <c r="J171" s="0" t="str">
        <f aca="false">I171-H171</f>
        <v>2,521.19 €</v>
      </c>
      <c r="K171" s="0" t="str">
        <f aca="false">H171/I171</f>
        <v>20.69%</v>
      </c>
      <c r="L171" s="0" t="str">
        <f aca="false">N171/P171</f>
        <v>0.60%</v>
      </c>
      <c r="M171" s="0" t="n">
        <v>46</v>
      </c>
      <c r="N171" s="0" t="n">
        <v>2743</v>
      </c>
      <c r="O171" s="0" t="str">
        <f aca="false">H171/N171</f>
        <v>0.24 €</v>
      </c>
      <c r="P171" s="0" t="n">
        <v>454747</v>
      </c>
      <c r="Q171" s="0" t="str">
        <f aca="false">I171/H171</f>
        <v>483%</v>
      </c>
      <c r="R171" s="0" t="str">
        <f aca="false">I171/M171</f>
        <v>69.11 €</v>
      </c>
      <c r="S171" s="0" t="str">
        <f aca="false">H171/M171</f>
        <v>14.30 €</v>
      </c>
      <c r="T171" s="0" t="str">
        <f aca="false">M171/N171</f>
        <v>2%</v>
      </c>
    </row>
    <row r="172" customFormat="false" ht="15.75" hidden="false" customHeight="true" outlineLevel="0" collapsed="false">
      <c r="A172" s="0" t="n">
        <v>1037667433689240</v>
      </c>
      <c r="B172" s="0" t="s">
        <v>57</v>
      </c>
      <c r="C172" s="0" t="s">
        <v>3</v>
      </c>
      <c r="F172" s="0" t="n">
        <v>2020</v>
      </c>
      <c r="G172" s="0" t="n">
        <v>7</v>
      </c>
      <c r="H172" s="0" t="n">
        <v>846.19</v>
      </c>
      <c r="I172" s="0" t="n">
        <v>3424.8</v>
      </c>
      <c r="J172" s="0" t="str">
        <f aca="false">I172-H172</f>
        <v>2,578.61 €</v>
      </c>
      <c r="K172" s="0" t="str">
        <f aca="false">H172/I172</f>
        <v>24.71%</v>
      </c>
      <c r="L172" s="0" t="str">
        <f aca="false">N172/P172</f>
        <v>0.58%</v>
      </c>
      <c r="M172" s="0" t="n">
        <v>48</v>
      </c>
      <c r="N172" s="0" t="n">
        <v>3667</v>
      </c>
      <c r="O172" s="0" t="str">
        <f aca="false">H172/N172</f>
        <v>0.23 €</v>
      </c>
      <c r="P172" s="0" t="n">
        <v>628060</v>
      </c>
      <c r="Q172" s="0" t="str">
        <f aca="false">I172/H172</f>
        <v>405%</v>
      </c>
      <c r="R172" s="0" t="str">
        <f aca="false">I172/M172</f>
        <v>71.35 €</v>
      </c>
      <c r="S172" s="0" t="str">
        <f aca="false">H172/M172</f>
        <v>17.63 €</v>
      </c>
      <c r="T172" s="0" t="str">
        <f aca="false">M172/N172</f>
        <v>1%</v>
      </c>
    </row>
    <row r="173" customFormat="false" ht="15.75" hidden="false" customHeight="true" outlineLevel="0" collapsed="false">
      <c r="B173" s="0" t="s">
        <v>58</v>
      </c>
      <c r="C173" s="0" t="s">
        <v>3</v>
      </c>
      <c r="F173" s="0" t="n">
        <v>2020</v>
      </c>
      <c r="G173" s="0" t="n">
        <v>5</v>
      </c>
      <c r="H173" s="0" t="n">
        <v>7.99</v>
      </c>
      <c r="I173" s="0" t="n">
        <v>0</v>
      </c>
      <c r="J173" s="0" t="str">
        <f aca="false">I173-H173</f>
        <v>- 7.99 €</v>
      </c>
      <c r="K173" s="0" t="str">
        <f aca="false">H173/I173</f>
        <v>#DIV/0!</v>
      </c>
      <c r="L173" s="0" t="str">
        <f aca="false">N173/P173</f>
        <v>0.19%</v>
      </c>
      <c r="M173" s="0" t="n">
        <v>0</v>
      </c>
      <c r="N173" s="0" t="n">
        <v>18</v>
      </c>
      <c r="O173" s="0" t="str">
        <f aca="false">H173/N173</f>
        <v>0.44 €</v>
      </c>
      <c r="P173" s="0" t="n">
        <v>9627</v>
      </c>
      <c r="Q173" s="0" t="str">
        <f aca="false">I173/H173</f>
        <v>0%</v>
      </c>
      <c r="R173" s="0" t="str">
        <f aca="false">I173/M173</f>
        <v>#DIV/0!</v>
      </c>
      <c r="S173" s="0" t="str">
        <f aca="false">H173/M173</f>
        <v>#DIV/0!</v>
      </c>
      <c r="T173" s="0" t="str">
        <f aca="false">M173/N173</f>
        <v>0%</v>
      </c>
    </row>
    <row r="174" customFormat="false" ht="15.75" hidden="false" customHeight="true" outlineLevel="0" collapsed="false">
      <c r="B174" s="0" t="s">
        <v>58</v>
      </c>
      <c r="C174" s="0" t="s">
        <v>3</v>
      </c>
      <c r="F174" s="0" t="n">
        <v>2020</v>
      </c>
      <c r="G174" s="0" t="n">
        <v>6</v>
      </c>
      <c r="H174" s="0" t="n">
        <v>49.9</v>
      </c>
      <c r="I174" s="0" t="n">
        <v>559.83</v>
      </c>
      <c r="J174" s="0" t="str">
        <f aca="false">I174-H174</f>
        <v>509.93 €</v>
      </c>
      <c r="K174" s="0" t="str">
        <f aca="false">H174/I174</f>
        <v>8.91%</v>
      </c>
      <c r="L174" s="0" t="str">
        <f aca="false">N174/P174</f>
        <v>0.24%</v>
      </c>
      <c r="M174" s="0" t="n">
        <v>22</v>
      </c>
      <c r="N174" s="0" t="n">
        <v>254</v>
      </c>
      <c r="O174" s="0" t="str">
        <f aca="false">H174/N174</f>
        <v>0.20 €</v>
      </c>
      <c r="P174" s="0" t="n">
        <v>107323</v>
      </c>
      <c r="Q174" s="0" t="str">
        <f aca="false">I174/H174</f>
        <v>1122%</v>
      </c>
      <c r="R174" s="0" t="str">
        <f aca="false">I174/M174</f>
        <v>25.45 €</v>
      </c>
      <c r="S174" s="0" t="str">
        <f aca="false">H174/M174</f>
        <v>2.27 €</v>
      </c>
      <c r="T174" s="0" t="str">
        <f aca="false">M174/N174</f>
        <v>9%</v>
      </c>
    </row>
    <row r="175" customFormat="false" ht="15.75" hidden="false" customHeight="true" outlineLevel="0" collapsed="false">
      <c r="B175" s="0" t="s">
        <v>58</v>
      </c>
      <c r="C175" s="0" t="s">
        <v>3</v>
      </c>
      <c r="F175" s="0" t="n">
        <v>2020</v>
      </c>
      <c r="G175" s="0" t="n">
        <v>7</v>
      </c>
      <c r="H175" s="0" t="n">
        <v>844.11</v>
      </c>
      <c r="I175" s="0" t="n">
        <v>3481.27</v>
      </c>
      <c r="J175" s="0" t="str">
        <f aca="false">I175-H175</f>
        <v>2,637.16 €</v>
      </c>
      <c r="K175" s="0" t="str">
        <f aca="false">H175/I175</f>
        <v>24.25%</v>
      </c>
      <c r="L175" s="0" t="str">
        <f aca="false">N175/P175</f>
        <v>0.26%</v>
      </c>
      <c r="M175" s="0" t="n">
        <v>133</v>
      </c>
      <c r="N175" s="0" t="n">
        <v>2192</v>
      </c>
      <c r="O175" s="0" t="str">
        <f aca="false">H175/N175</f>
        <v>0.39 €</v>
      </c>
      <c r="P175" s="0" t="n">
        <v>842768</v>
      </c>
      <c r="Q175" s="0" t="str">
        <f aca="false">I175/H175</f>
        <v>412%</v>
      </c>
      <c r="R175" s="0" t="str">
        <f aca="false">I175/M175</f>
        <v>26.17 €</v>
      </c>
      <c r="S175" s="0" t="str">
        <f aca="false">H175/M175</f>
        <v>6.35 €</v>
      </c>
      <c r="T175" s="0" t="str">
        <f aca="false">M175/N175</f>
        <v>6%</v>
      </c>
    </row>
    <row r="176" customFormat="false" ht="15.75" hidden="false" customHeight="true" outlineLevel="0" collapsed="false">
      <c r="B176" s="0" t="s">
        <v>59</v>
      </c>
      <c r="C176" s="0" t="s">
        <v>3</v>
      </c>
      <c r="F176" s="0" t="n">
        <v>2019</v>
      </c>
      <c r="G176" s="0" t="n">
        <v>10</v>
      </c>
      <c r="H176" s="0" t="n">
        <v>122.98</v>
      </c>
      <c r="I176" s="0" t="n">
        <v>508.32</v>
      </c>
      <c r="J176" s="0" t="str">
        <f aca="false">I176-H176</f>
        <v>385.34 €</v>
      </c>
      <c r="K176" s="0" t="str">
        <f aca="false">H176/I176</f>
        <v>24.19%</v>
      </c>
      <c r="L176" s="0" t="str">
        <f aca="false">N176/P176</f>
        <v>0.39%</v>
      </c>
      <c r="M176" s="0" t="n">
        <v>45</v>
      </c>
      <c r="N176" s="0" t="n">
        <v>472</v>
      </c>
      <c r="O176" s="0" t="str">
        <f aca="false">H176/N176</f>
        <v>0.26 €</v>
      </c>
      <c r="P176" s="0" t="n">
        <v>119915</v>
      </c>
      <c r="Q176" s="0" t="str">
        <f aca="false">I176/H176</f>
        <v>413%</v>
      </c>
      <c r="R176" s="0" t="str">
        <f aca="false">I176/M176</f>
        <v>11.30 €</v>
      </c>
      <c r="S176" s="0" t="str">
        <f aca="false">H176/M176</f>
        <v>2.73 €</v>
      </c>
      <c r="T176" s="0" t="str">
        <f aca="false">M176/N176</f>
        <v>10%</v>
      </c>
    </row>
    <row r="177" customFormat="false" ht="15.75" hidden="false" customHeight="true" outlineLevel="0" collapsed="false">
      <c r="B177" s="0" t="s">
        <v>59</v>
      </c>
      <c r="C177" s="0" t="s">
        <v>3</v>
      </c>
      <c r="F177" s="0" t="n">
        <v>2019</v>
      </c>
      <c r="G177" s="0" t="n">
        <v>11</v>
      </c>
      <c r="H177" s="0" t="n">
        <v>505.54</v>
      </c>
      <c r="I177" s="0" t="n">
        <v>1459.84</v>
      </c>
      <c r="J177" s="0" t="str">
        <f aca="false">I177-H177</f>
        <v>954.30 €</v>
      </c>
      <c r="K177" s="0" t="str">
        <f aca="false">H177/I177</f>
        <v>34.63%</v>
      </c>
      <c r="L177" s="0" t="str">
        <f aca="false">N177/P177</f>
        <v>0.29%</v>
      </c>
      <c r="M177" s="0" t="n">
        <v>107</v>
      </c>
      <c r="N177" s="0" t="n">
        <v>1099</v>
      </c>
      <c r="O177" s="0" t="str">
        <f aca="false">H177/N177</f>
        <v>0.46 €</v>
      </c>
      <c r="P177" s="0" t="n">
        <v>380957</v>
      </c>
      <c r="Q177" s="0" t="str">
        <f aca="false">I177/H177</f>
        <v>289%</v>
      </c>
      <c r="R177" s="0" t="str">
        <f aca="false">I177/M177</f>
        <v>13.64 €</v>
      </c>
      <c r="S177" s="0" t="str">
        <f aca="false">H177/M177</f>
        <v>4.72 €</v>
      </c>
      <c r="T177" s="0" t="str">
        <f aca="false">M177/N177</f>
        <v>10%</v>
      </c>
    </row>
    <row r="178" customFormat="false" ht="15.75" hidden="false" customHeight="true" outlineLevel="0" collapsed="false">
      <c r="B178" s="0" t="s">
        <v>59</v>
      </c>
      <c r="C178" s="0" t="s">
        <v>3</v>
      </c>
      <c r="F178" s="0" t="n">
        <v>2019</v>
      </c>
      <c r="G178" s="0" t="n">
        <v>12</v>
      </c>
      <c r="H178" s="0" t="n">
        <v>1821.57</v>
      </c>
      <c r="I178" s="0" t="n">
        <v>4403.53</v>
      </c>
      <c r="J178" s="0" t="str">
        <f aca="false">I178-H178</f>
        <v>2,581.96 €</v>
      </c>
      <c r="K178" s="0" t="str">
        <f aca="false">H178/I178</f>
        <v>41.37%</v>
      </c>
      <c r="L178" s="0" t="str">
        <f aca="false">N178/P178</f>
        <v>0.34%</v>
      </c>
      <c r="M178" s="0" t="n">
        <v>296</v>
      </c>
      <c r="N178" s="0" t="n">
        <v>2523</v>
      </c>
      <c r="O178" s="0" t="str">
        <f aca="false">H178/N178</f>
        <v>0.72 €</v>
      </c>
      <c r="P178" s="0" t="n">
        <v>737177</v>
      </c>
      <c r="Q178" s="0" t="str">
        <f aca="false">I178/H178</f>
        <v>242%</v>
      </c>
      <c r="R178" s="0" t="str">
        <f aca="false">I178/M178</f>
        <v>14.88 €</v>
      </c>
      <c r="S178" s="0" t="str">
        <f aca="false">H178/M178</f>
        <v>6.15 €</v>
      </c>
      <c r="T178" s="0" t="str">
        <f aca="false">M178/N178</f>
        <v>12%</v>
      </c>
    </row>
    <row r="179" customFormat="false" ht="15.75" hidden="false" customHeight="true" outlineLevel="0" collapsed="false">
      <c r="B179" s="0" t="s">
        <v>60</v>
      </c>
      <c r="C179" s="0" t="s">
        <v>3</v>
      </c>
      <c r="F179" s="0" t="n">
        <v>2020</v>
      </c>
      <c r="G179" s="0" t="n">
        <v>5</v>
      </c>
      <c r="H179" s="0" t="n">
        <v>5805.24</v>
      </c>
      <c r="I179" s="0" t="n">
        <v>44883.4</v>
      </c>
      <c r="J179" s="0" t="str">
        <f aca="false">I179-H179</f>
        <v>39,078.16 €</v>
      </c>
      <c r="K179" s="0" t="str">
        <f aca="false">H179/I179</f>
        <v>12.93%</v>
      </c>
      <c r="L179" s="0" t="str">
        <f aca="false">N179/P179</f>
        <v>0.38%</v>
      </c>
      <c r="M179" s="0" t="n">
        <v>865</v>
      </c>
      <c r="N179" s="0" t="n">
        <v>17713</v>
      </c>
      <c r="O179" s="0" t="str">
        <f aca="false">H179/N179</f>
        <v>0.33 €</v>
      </c>
      <c r="P179" s="0" t="n">
        <v>4655791</v>
      </c>
      <c r="Q179" s="0" t="str">
        <f aca="false">I179/H179</f>
        <v>773%</v>
      </c>
      <c r="R179" s="0" t="str">
        <f aca="false">I179/M179</f>
        <v>51.89 €</v>
      </c>
      <c r="S179" s="0" t="str">
        <f aca="false">H179/M179</f>
        <v>6.71 €</v>
      </c>
      <c r="T179" s="0" t="str">
        <f aca="false">M179/N179</f>
        <v>5%</v>
      </c>
    </row>
    <row r="180" customFormat="false" ht="15.75" hidden="false" customHeight="true" outlineLevel="0" collapsed="false">
      <c r="B180" s="0" t="s">
        <v>60</v>
      </c>
      <c r="C180" s="0" t="s">
        <v>3</v>
      </c>
      <c r="F180" s="0" t="n">
        <v>2020</v>
      </c>
      <c r="G180" s="0" t="n">
        <v>6</v>
      </c>
      <c r="H180" s="0" t="n">
        <v>15475.15</v>
      </c>
      <c r="I180" s="0" t="n">
        <v>112507</v>
      </c>
      <c r="J180" s="0" t="str">
        <f aca="false">I180-H180</f>
        <v>97,031.85 €</v>
      </c>
      <c r="K180" s="0" t="str">
        <f aca="false">H180/I180</f>
        <v>13.75%</v>
      </c>
      <c r="L180" s="0" t="str">
        <f aca="false">N180/P180</f>
        <v>0.31%</v>
      </c>
      <c r="M180" s="0" t="n">
        <v>2161</v>
      </c>
      <c r="N180" s="0" t="n">
        <v>41729</v>
      </c>
      <c r="O180" s="0" t="str">
        <f aca="false">H180/N180</f>
        <v>0.37 €</v>
      </c>
      <c r="P180" s="0" t="n">
        <v>13317602</v>
      </c>
      <c r="Q180" s="0" t="str">
        <f aca="false">I180/H180</f>
        <v>727%</v>
      </c>
      <c r="R180" s="0" t="str">
        <f aca="false">I180/M180</f>
        <v>52.06 €</v>
      </c>
      <c r="S180" s="0" t="str">
        <f aca="false">H180/M180</f>
        <v>7.16 €</v>
      </c>
      <c r="T180" s="0" t="str">
        <f aca="false">M180/N180</f>
        <v>5%</v>
      </c>
    </row>
    <row r="181" customFormat="false" ht="15.75" hidden="false" customHeight="true" outlineLevel="0" collapsed="false">
      <c r="B181" s="0" t="s">
        <v>60</v>
      </c>
      <c r="C181" s="0" t="s">
        <v>3</v>
      </c>
      <c r="F181" s="0" t="n">
        <v>2020</v>
      </c>
      <c r="G181" s="0" t="n">
        <v>7</v>
      </c>
      <c r="H181" s="0" t="n">
        <v>13210.33</v>
      </c>
      <c r="I181" s="0" t="n">
        <v>100766.1</v>
      </c>
      <c r="J181" s="0" t="str">
        <f aca="false">I181-H181</f>
        <v>87,555.77 €</v>
      </c>
      <c r="K181" s="0" t="str">
        <f aca="false">H181/I181</f>
        <v>13.11%</v>
      </c>
      <c r="L181" s="0" t="str">
        <f aca="false">N181/P181</f>
        <v>0.24%</v>
      </c>
      <c r="M181" s="0" t="n">
        <v>1775</v>
      </c>
      <c r="N181" s="0" t="n">
        <v>37585</v>
      </c>
      <c r="O181" s="0" t="str">
        <f aca="false">H181/N181</f>
        <v>0.35 €</v>
      </c>
      <c r="P181" s="0" t="n">
        <v>15875747</v>
      </c>
      <c r="Q181" s="0" t="str">
        <f aca="false">I181/H181</f>
        <v>763%</v>
      </c>
      <c r="R181" s="0" t="str">
        <f aca="false">I181/M181</f>
        <v>56.77 €</v>
      </c>
      <c r="S181" s="0" t="str">
        <f aca="false">H181/M181</f>
        <v>7.44 €</v>
      </c>
      <c r="T181" s="0" t="str">
        <f aca="false">M181/N181</f>
        <v>5%</v>
      </c>
    </row>
    <row r="182" customFormat="false" ht="15.75" hidden="false" customHeight="true" outlineLevel="0" collapsed="false">
      <c r="B182" s="0" t="s">
        <v>61</v>
      </c>
      <c r="C182" s="0" t="s">
        <v>49</v>
      </c>
      <c r="F182" s="0" t="n">
        <v>2019</v>
      </c>
      <c r="G182" s="0" t="n">
        <v>12</v>
      </c>
      <c r="H182" s="0" t="n">
        <v>6.58</v>
      </c>
      <c r="I182" s="0" t="n">
        <v>14.62</v>
      </c>
      <c r="J182" s="0" t="str">
        <f aca="false">I182-H182</f>
        <v>£ 8.04</v>
      </c>
      <c r="K182" s="0" t="str">
        <f aca="false">H182/I182</f>
        <v>45.01%</v>
      </c>
      <c r="L182" s="0" t="str">
        <f aca="false">N182/P182</f>
        <v>0.19%</v>
      </c>
      <c r="M182" s="0" t="n">
        <v>2</v>
      </c>
      <c r="N182" s="0" t="n">
        <v>40</v>
      </c>
      <c r="O182" s="0" t="str">
        <f aca="false">H182/N182</f>
        <v>0.16 €</v>
      </c>
      <c r="P182" s="0" t="n">
        <v>21285</v>
      </c>
      <c r="Q182" s="0" t="str">
        <f aca="false">I182/H182</f>
        <v>222%</v>
      </c>
      <c r="R182" s="0" t="str">
        <f aca="false">I182/M182</f>
        <v>£ 7.31</v>
      </c>
      <c r="S182" s="0" t="str">
        <f aca="false">H182/M182</f>
        <v>£ 3.29</v>
      </c>
      <c r="T182" s="0" t="str">
        <f aca="false">M182/N182</f>
        <v>5%</v>
      </c>
    </row>
    <row r="183" customFormat="false" ht="15.75" hidden="false" customHeight="true" outlineLevel="0" collapsed="false">
      <c r="B183" s="0" t="s">
        <v>61</v>
      </c>
      <c r="C183" s="0" t="s">
        <v>3</v>
      </c>
      <c r="F183" s="0" t="n">
        <v>2019</v>
      </c>
      <c r="G183" s="0" t="n">
        <v>12</v>
      </c>
      <c r="H183" s="0" t="n">
        <v>974.13</v>
      </c>
      <c r="I183" s="0" t="n">
        <v>2275.78</v>
      </c>
      <c r="J183" s="0" t="str">
        <f aca="false">I183-H183</f>
        <v>1,301.65 €</v>
      </c>
      <c r="K183" s="0" t="str">
        <f aca="false">H183/I183</f>
        <v>42.80%</v>
      </c>
      <c r="L183" s="0" t="str">
        <f aca="false">N183/P183</f>
        <v>0.33%</v>
      </c>
      <c r="M183" s="0" t="n">
        <v>91</v>
      </c>
      <c r="N183" s="0" t="n">
        <v>1610</v>
      </c>
      <c r="O183" s="0" t="str">
        <f aca="false">H183/N183</f>
        <v>0.61 €</v>
      </c>
      <c r="P183" s="0" t="n">
        <v>488834</v>
      </c>
      <c r="Q183" s="0" t="str">
        <f aca="false">I183/H183</f>
        <v>234%</v>
      </c>
      <c r="R183" s="0" t="str">
        <f aca="false">I183/M183</f>
        <v>25.01 €</v>
      </c>
      <c r="S183" s="0" t="str">
        <f aca="false">H183/M183</f>
        <v>10.70 €</v>
      </c>
      <c r="T183" s="0" t="str">
        <f aca="false">M183/N183</f>
        <v>6%</v>
      </c>
    </row>
    <row r="184" customFormat="false" ht="15.75" hidden="false" customHeight="true" outlineLevel="0" collapsed="false">
      <c r="B184" s="0" t="s">
        <v>61</v>
      </c>
      <c r="C184" s="0" t="s">
        <v>50</v>
      </c>
      <c r="F184" s="0" t="n">
        <v>2019</v>
      </c>
      <c r="G184" s="0" t="n">
        <v>12</v>
      </c>
      <c r="H184" s="0" t="n">
        <v>8.77</v>
      </c>
      <c r="I184" s="0" t="n">
        <v>15.36</v>
      </c>
      <c r="J184" s="0" t="str">
        <f aca="false">I184-H184</f>
        <v>6.59 €</v>
      </c>
      <c r="K184" s="0" t="str">
        <f aca="false">H184/I184</f>
        <v>57.10%</v>
      </c>
      <c r="L184" s="0" t="str">
        <f aca="false">N184/P184</f>
        <v>0.10%</v>
      </c>
      <c r="M184" s="0" t="n">
        <v>2</v>
      </c>
      <c r="N184" s="0" t="n">
        <v>45</v>
      </c>
      <c r="O184" s="0" t="str">
        <f aca="false">H184/N184</f>
        <v>0.19 €</v>
      </c>
      <c r="P184" s="0" t="n">
        <v>43974</v>
      </c>
      <c r="Q184" s="0" t="str">
        <f aca="false">I184/H184</f>
        <v>175%</v>
      </c>
      <c r="R184" s="0" t="str">
        <f aca="false">I184/M184</f>
        <v>7.68 €</v>
      </c>
      <c r="S184" s="0" t="str">
        <f aca="false">H184/M184</f>
        <v>4.39 €</v>
      </c>
      <c r="T184" s="0" t="str">
        <f aca="false">M184/N184</f>
        <v>4%</v>
      </c>
    </row>
    <row r="185" customFormat="false" ht="15.75" hidden="false" customHeight="true" outlineLevel="0" collapsed="false">
      <c r="B185" s="0" t="s">
        <v>61</v>
      </c>
      <c r="C185" s="0" t="s">
        <v>51</v>
      </c>
      <c r="F185" s="0" t="n">
        <v>2019</v>
      </c>
      <c r="G185" s="0" t="n">
        <v>12</v>
      </c>
      <c r="H185" s="0" t="n">
        <v>36.35</v>
      </c>
      <c r="I185" s="0" t="n">
        <v>14.46</v>
      </c>
      <c r="J185" s="0" t="str">
        <f aca="false">I185-H185</f>
        <v>- 21.89 €</v>
      </c>
      <c r="K185" s="0" t="str">
        <f aca="false">H185/I185</f>
        <v>251.38%</v>
      </c>
      <c r="L185" s="0" t="str">
        <f aca="false">N185/P185</f>
        <v>0.45%</v>
      </c>
      <c r="M185" s="0" t="n">
        <v>2</v>
      </c>
      <c r="N185" s="0" t="n">
        <v>233</v>
      </c>
      <c r="O185" s="0" t="str">
        <f aca="false">H185/N185</f>
        <v>0.16 €</v>
      </c>
      <c r="P185" s="0" t="n">
        <v>51482</v>
      </c>
      <c r="Q185" s="0" t="str">
        <f aca="false">I185/H185</f>
        <v>40%</v>
      </c>
      <c r="R185" s="0" t="str">
        <f aca="false">I185/M185</f>
        <v>7.23 €</v>
      </c>
      <c r="S185" s="0" t="str">
        <f aca="false">H185/M185</f>
        <v>18.18 €</v>
      </c>
      <c r="T185" s="0" t="str">
        <f aca="false">M185/N185</f>
        <v>1%</v>
      </c>
    </row>
    <row r="186" customFormat="false" ht="15.75" hidden="false" customHeight="true" outlineLevel="0" collapsed="false">
      <c r="B186" s="0" t="s">
        <v>61</v>
      </c>
      <c r="C186" s="0" t="s">
        <v>52</v>
      </c>
      <c r="F186" s="0" t="n">
        <v>2019</v>
      </c>
      <c r="G186" s="0" t="n">
        <v>12</v>
      </c>
      <c r="H186" s="0" t="n">
        <v>7.47</v>
      </c>
      <c r="I186" s="0" t="n">
        <v>15.94</v>
      </c>
      <c r="J186" s="0" t="str">
        <f aca="false">I186-H186</f>
        <v>8.47 €</v>
      </c>
      <c r="K186" s="0" t="str">
        <f aca="false">H186/I186</f>
        <v>46.86%</v>
      </c>
      <c r="L186" s="0" t="str">
        <f aca="false">N186/P186</f>
        <v>0.34%</v>
      </c>
      <c r="M186" s="0" t="n">
        <v>2</v>
      </c>
      <c r="N186" s="0" t="n">
        <v>68</v>
      </c>
      <c r="O186" s="0" t="str">
        <f aca="false">H186/N186</f>
        <v>0.11 €</v>
      </c>
      <c r="P186" s="0" t="n">
        <v>20121</v>
      </c>
      <c r="Q186" s="0" t="str">
        <f aca="false">I186/H186</f>
        <v>213%</v>
      </c>
      <c r="R186" s="0" t="str">
        <f aca="false">I186/M186</f>
        <v>7.97 €</v>
      </c>
      <c r="S186" s="0" t="str">
        <f aca="false">H186/M186</f>
        <v>3.74 €</v>
      </c>
      <c r="T186" s="0" t="str">
        <f aca="false">M186/N186</f>
        <v>3%</v>
      </c>
    </row>
    <row r="187" customFormat="false" ht="15.75" hidden="false" customHeight="true" outlineLevel="0" collapsed="false">
      <c r="B187" s="0" t="s">
        <v>61</v>
      </c>
      <c r="C187" s="0" t="s">
        <v>49</v>
      </c>
      <c r="F187" s="0" t="n">
        <v>2020</v>
      </c>
      <c r="G187" s="0" t="n">
        <v>1</v>
      </c>
      <c r="H187" s="0" t="n">
        <v>37.42</v>
      </c>
      <c r="I187" s="0" t="n">
        <v>181.04</v>
      </c>
      <c r="J187" s="0" t="str">
        <f aca="false">I187-H187</f>
        <v>£ 143.62</v>
      </c>
      <c r="K187" s="0" t="str">
        <f aca="false">H187/I187</f>
        <v>20.67%</v>
      </c>
      <c r="L187" s="0" t="str">
        <f aca="false">N187/P187</f>
        <v>0.17%</v>
      </c>
      <c r="M187" s="0" t="n">
        <v>13</v>
      </c>
      <c r="N187" s="0" t="n">
        <v>165</v>
      </c>
      <c r="O187" s="0" t="str">
        <f aca="false">H187/N187</f>
        <v>0.23 €</v>
      </c>
      <c r="P187" s="0" t="n">
        <v>94507</v>
      </c>
      <c r="Q187" s="0" t="str">
        <f aca="false">I187/H187</f>
        <v>484%</v>
      </c>
      <c r="R187" s="0" t="str">
        <f aca="false">I187/M187</f>
        <v>£ 13.93</v>
      </c>
      <c r="S187" s="0" t="str">
        <f aca="false">H187/M187</f>
        <v>£ 2.88</v>
      </c>
      <c r="T187" s="0" t="str">
        <f aca="false">M187/N187</f>
        <v>8%</v>
      </c>
    </row>
    <row r="188" customFormat="false" ht="15.75" hidden="false" customHeight="true" outlineLevel="0" collapsed="false">
      <c r="B188" s="0" t="s">
        <v>61</v>
      </c>
      <c r="C188" s="0" t="s">
        <v>3</v>
      </c>
      <c r="F188" s="0" t="n">
        <v>2020</v>
      </c>
      <c r="G188" s="0" t="n">
        <v>1</v>
      </c>
      <c r="H188" s="0" t="n">
        <v>917.96</v>
      </c>
      <c r="I188" s="0" t="n">
        <v>4816.17</v>
      </c>
      <c r="J188" s="0" t="str">
        <f aca="false">I188-H188</f>
        <v>3,898.21 €</v>
      </c>
      <c r="K188" s="0" t="str">
        <f aca="false">H188/I188</f>
        <v>19.06%</v>
      </c>
      <c r="L188" s="0" t="str">
        <f aca="false">N188/P188</f>
        <v>0.22%</v>
      </c>
      <c r="M188" s="0" t="n">
        <v>174</v>
      </c>
      <c r="N188" s="0" t="n">
        <v>1923</v>
      </c>
      <c r="O188" s="0" t="str">
        <f aca="false">H188/N188</f>
        <v>0.48 €</v>
      </c>
      <c r="P188" s="0" t="n">
        <v>870572</v>
      </c>
      <c r="Q188" s="0" t="str">
        <f aca="false">I188/H188</f>
        <v>525%</v>
      </c>
      <c r="R188" s="0" t="str">
        <f aca="false">I188/M188</f>
        <v>27.68 €</v>
      </c>
      <c r="S188" s="0" t="str">
        <f aca="false">H188/M188</f>
        <v>5.28 €</v>
      </c>
      <c r="T188" s="0" t="str">
        <f aca="false">M188/N188</f>
        <v>9%</v>
      </c>
    </row>
    <row r="189" customFormat="false" ht="15.75" hidden="false" customHeight="true" outlineLevel="0" collapsed="false">
      <c r="B189" s="0" t="s">
        <v>61</v>
      </c>
      <c r="C189" s="0" t="s">
        <v>50</v>
      </c>
      <c r="F189" s="0" t="n">
        <v>2020</v>
      </c>
      <c r="G189" s="0" t="n">
        <v>1</v>
      </c>
      <c r="H189" s="0" t="n">
        <v>135.36</v>
      </c>
      <c r="I189" s="0" t="n">
        <v>660.48</v>
      </c>
      <c r="J189" s="0" t="str">
        <f aca="false">I189-H189</f>
        <v>525.12 €</v>
      </c>
      <c r="K189" s="0" t="str">
        <f aca="false">H189/I189</f>
        <v>20.49%</v>
      </c>
      <c r="L189" s="0" t="str">
        <f aca="false">N189/P189</f>
        <v>0.17%</v>
      </c>
      <c r="M189" s="0" t="n">
        <v>24</v>
      </c>
      <c r="N189" s="0" t="n">
        <v>376</v>
      </c>
      <c r="O189" s="0" t="str">
        <f aca="false">H189/N189</f>
        <v>0.36 €</v>
      </c>
      <c r="P189" s="0" t="n">
        <v>227845</v>
      </c>
      <c r="Q189" s="0" t="str">
        <f aca="false">I189/H189</f>
        <v>488%</v>
      </c>
      <c r="R189" s="0" t="str">
        <f aca="false">I189/M189</f>
        <v>27.52 €</v>
      </c>
      <c r="S189" s="0" t="str">
        <f aca="false">H189/M189</f>
        <v>5.64 €</v>
      </c>
      <c r="T189" s="0" t="str">
        <f aca="false">M189/N189</f>
        <v>6%</v>
      </c>
    </row>
    <row r="190" customFormat="false" ht="15.75" hidden="false" customHeight="true" outlineLevel="0" collapsed="false">
      <c r="B190" s="0" t="s">
        <v>61</v>
      </c>
      <c r="C190" s="0" t="s">
        <v>51</v>
      </c>
      <c r="F190" s="0" t="n">
        <v>2020</v>
      </c>
      <c r="G190" s="0" t="n">
        <v>1</v>
      </c>
      <c r="H190" s="0" t="n">
        <v>49.06</v>
      </c>
      <c r="I190" s="0" t="n">
        <v>84.97</v>
      </c>
      <c r="J190" s="0" t="str">
        <f aca="false">I190-H190</f>
        <v>35.91 €</v>
      </c>
      <c r="K190" s="0" t="str">
        <f aca="false">H190/I190</f>
        <v>57.74%</v>
      </c>
      <c r="L190" s="0" t="str">
        <f aca="false">N190/P190</f>
        <v>0.37%</v>
      </c>
      <c r="M190" s="0" t="n">
        <v>8</v>
      </c>
      <c r="N190" s="0" t="n">
        <v>255</v>
      </c>
      <c r="O190" s="0" t="str">
        <f aca="false">H190/N190</f>
        <v>0.19 €</v>
      </c>
      <c r="P190" s="0" t="n">
        <v>68489</v>
      </c>
      <c r="Q190" s="0" t="str">
        <f aca="false">I190/H190</f>
        <v>173%</v>
      </c>
      <c r="R190" s="0" t="str">
        <f aca="false">I190/M190</f>
        <v>10.62 €</v>
      </c>
      <c r="S190" s="0" t="str">
        <f aca="false">H190/M190</f>
        <v>6.13 €</v>
      </c>
      <c r="T190" s="0" t="str">
        <f aca="false">M190/N190</f>
        <v>3%</v>
      </c>
    </row>
    <row r="191" customFormat="false" ht="15.75" hidden="false" customHeight="true" outlineLevel="0" collapsed="false">
      <c r="B191" s="0" t="s">
        <v>61</v>
      </c>
      <c r="C191" s="0" t="s">
        <v>52</v>
      </c>
      <c r="F191" s="0" t="n">
        <v>2020</v>
      </c>
      <c r="G191" s="0" t="n">
        <v>1</v>
      </c>
      <c r="H191" s="0" t="n">
        <v>66.83</v>
      </c>
      <c r="I191" s="0" t="n">
        <v>252.26</v>
      </c>
      <c r="J191" s="0" t="str">
        <f aca="false">I191-H191</f>
        <v>185.43 €</v>
      </c>
      <c r="K191" s="0" t="str">
        <f aca="false">H191/I191</f>
        <v>26.49%</v>
      </c>
      <c r="L191" s="0" t="str">
        <f aca="false">N191/P191</f>
        <v>0.59%</v>
      </c>
      <c r="M191" s="0" t="n">
        <v>20</v>
      </c>
      <c r="N191" s="0" t="n">
        <v>471</v>
      </c>
      <c r="O191" s="0" t="str">
        <f aca="false">H191/N191</f>
        <v>0.14 €</v>
      </c>
      <c r="P191" s="0" t="n">
        <v>80428</v>
      </c>
      <c r="Q191" s="0" t="str">
        <f aca="false">I191/H191</f>
        <v>377%</v>
      </c>
      <c r="R191" s="0" t="str">
        <f aca="false">I191/M191</f>
        <v>12.61 €</v>
      </c>
      <c r="S191" s="0" t="str">
        <f aca="false">H191/M191</f>
        <v>3.34 €</v>
      </c>
      <c r="T191" s="0" t="str">
        <f aca="false">M191/N191</f>
        <v>4%</v>
      </c>
    </row>
    <row r="192" customFormat="false" ht="15.75" hidden="false" customHeight="true" outlineLevel="0" collapsed="false">
      <c r="B192" s="0" t="s">
        <v>61</v>
      </c>
      <c r="C192" s="0" t="s">
        <v>49</v>
      </c>
      <c r="F192" s="0" t="n">
        <v>2020</v>
      </c>
      <c r="G192" s="0" t="n">
        <v>2</v>
      </c>
      <c r="H192" s="0" t="n">
        <v>83.42</v>
      </c>
      <c r="I192" s="0" t="n">
        <v>254.04</v>
      </c>
      <c r="J192" s="0" t="str">
        <f aca="false">I192-H192</f>
        <v>£ 170.62</v>
      </c>
      <c r="K192" s="0" t="str">
        <f aca="false">H192/I192</f>
        <v>32.84%</v>
      </c>
      <c r="L192" s="0" t="str">
        <f aca="false">N192/P192</f>
        <v>0.27%</v>
      </c>
      <c r="M192" s="0" t="n">
        <v>13</v>
      </c>
      <c r="N192" s="0" t="n">
        <v>272</v>
      </c>
      <c r="O192" s="0" t="str">
        <f aca="false">H192/N192</f>
        <v>0.31 €</v>
      </c>
      <c r="P192" s="0" t="n">
        <v>99311</v>
      </c>
      <c r="Q192" s="0" t="str">
        <f aca="false">I192/H192</f>
        <v>305%</v>
      </c>
      <c r="R192" s="0" t="str">
        <f aca="false">I192/M192</f>
        <v>£ 19.54</v>
      </c>
      <c r="S192" s="0" t="str">
        <f aca="false">H192/M192</f>
        <v>£ 6.42</v>
      </c>
      <c r="T192" s="0" t="str">
        <f aca="false">M192/N192</f>
        <v>5%</v>
      </c>
    </row>
    <row r="193" customFormat="false" ht="15.75" hidden="false" customHeight="true" outlineLevel="0" collapsed="false">
      <c r="B193" s="0" t="s">
        <v>61</v>
      </c>
      <c r="C193" s="0" t="s">
        <v>3</v>
      </c>
      <c r="F193" s="0" t="n">
        <v>2020</v>
      </c>
      <c r="G193" s="0" t="n">
        <v>2</v>
      </c>
      <c r="H193" s="0" t="n">
        <v>1494.82</v>
      </c>
      <c r="I193" s="0" t="n">
        <v>6694.9</v>
      </c>
      <c r="J193" s="0" t="str">
        <f aca="false">I193-H193</f>
        <v>5,200.08 €</v>
      </c>
      <c r="K193" s="0" t="str">
        <f aca="false">H193/I193</f>
        <v>22.33%</v>
      </c>
      <c r="L193" s="0" t="str">
        <f aca="false">N193/P193</f>
        <v>0.22%</v>
      </c>
      <c r="M193" s="0" t="n">
        <v>240</v>
      </c>
      <c r="N193" s="0" t="n">
        <v>2732</v>
      </c>
      <c r="O193" s="0" t="str">
        <f aca="false">H193/N193</f>
        <v>0.55 €</v>
      </c>
      <c r="P193" s="0" t="n">
        <v>1264510</v>
      </c>
      <c r="Q193" s="0" t="str">
        <f aca="false">I193/H193</f>
        <v>448%</v>
      </c>
      <c r="R193" s="0" t="str">
        <f aca="false">I193/M193</f>
        <v>27.90 €</v>
      </c>
      <c r="S193" s="0" t="str">
        <f aca="false">H193/M193</f>
        <v>6.23 €</v>
      </c>
      <c r="T193" s="0" t="str">
        <f aca="false">M193/N193</f>
        <v>9%</v>
      </c>
    </row>
    <row r="194" customFormat="false" ht="15.75" hidden="false" customHeight="true" outlineLevel="0" collapsed="false">
      <c r="B194" s="0" t="s">
        <v>61</v>
      </c>
      <c r="C194" s="0" t="s">
        <v>50</v>
      </c>
      <c r="F194" s="0" t="n">
        <v>2020</v>
      </c>
      <c r="G194" s="0" t="n">
        <v>2</v>
      </c>
      <c r="H194" s="0" t="n">
        <v>376.49</v>
      </c>
      <c r="I194" s="0" t="n">
        <v>1105.64</v>
      </c>
      <c r="J194" s="0" t="str">
        <f aca="false">I194-H194</f>
        <v>729.15 €</v>
      </c>
      <c r="K194" s="0" t="str">
        <f aca="false">H194/I194</f>
        <v>34.05%</v>
      </c>
      <c r="L194" s="0" t="str">
        <f aca="false">N194/P194</f>
        <v>0.20%</v>
      </c>
      <c r="M194" s="0" t="n">
        <v>48</v>
      </c>
      <c r="N194" s="0" t="n">
        <v>868</v>
      </c>
      <c r="O194" s="0" t="str">
        <f aca="false">H194/N194</f>
        <v>0.43 €</v>
      </c>
      <c r="P194" s="0" t="n">
        <v>437036</v>
      </c>
      <c r="Q194" s="0" t="str">
        <f aca="false">I194/H194</f>
        <v>294%</v>
      </c>
      <c r="R194" s="0" t="str">
        <f aca="false">I194/M194</f>
        <v>23.03 €</v>
      </c>
      <c r="S194" s="0" t="str">
        <f aca="false">H194/M194</f>
        <v>7.84 €</v>
      </c>
      <c r="T194" s="0" t="str">
        <f aca="false">M194/N194</f>
        <v>6%</v>
      </c>
    </row>
    <row r="195" customFormat="false" ht="15.75" hidden="false" customHeight="true" outlineLevel="0" collapsed="false">
      <c r="B195" s="0" t="s">
        <v>61</v>
      </c>
      <c r="C195" s="0" t="s">
        <v>51</v>
      </c>
      <c r="F195" s="0" t="n">
        <v>2020</v>
      </c>
      <c r="G195" s="0" t="n">
        <v>2</v>
      </c>
      <c r="H195" s="0" t="n">
        <v>92.64</v>
      </c>
      <c r="I195" s="0" t="n">
        <v>108.35</v>
      </c>
      <c r="J195" s="0" t="str">
        <f aca="false">I195-H195</f>
        <v>15.71 €</v>
      </c>
      <c r="K195" s="0" t="str">
        <f aca="false">H195/I195</f>
        <v>85.50%</v>
      </c>
      <c r="L195" s="0" t="str">
        <f aca="false">N195/P195</f>
        <v>0.25%</v>
      </c>
      <c r="M195" s="0" t="n">
        <v>6</v>
      </c>
      <c r="N195" s="0" t="n">
        <v>336</v>
      </c>
      <c r="O195" s="0" t="str">
        <f aca="false">H195/N195</f>
        <v>0.28 €</v>
      </c>
      <c r="P195" s="0" t="n">
        <v>134676</v>
      </c>
      <c r="Q195" s="0" t="str">
        <f aca="false">I195/H195</f>
        <v>117%</v>
      </c>
      <c r="R195" s="0" t="str">
        <f aca="false">I195/M195</f>
        <v>18.06 €</v>
      </c>
      <c r="S195" s="0" t="str">
        <f aca="false">H195/M195</f>
        <v>15.44 €</v>
      </c>
      <c r="T195" s="0" t="str">
        <f aca="false">M195/N195</f>
        <v>2%</v>
      </c>
    </row>
    <row r="196" customFormat="false" ht="15.75" hidden="false" customHeight="true" outlineLevel="0" collapsed="false">
      <c r="B196" s="0" t="s">
        <v>61</v>
      </c>
      <c r="C196" s="0" t="s">
        <v>52</v>
      </c>
      <c r="F196" s="0" t="n">
        <v>2020</v>
      </c>
      <c r="G196" s="0" t="n">
        <v>2</v>
      </c>
      <c r="H196" s="0" t="n">
        <v>139.38</v>
      </c>
      <c r="I196" s="0" t="n">
        <v>187.23</v>
      </c>
      <c r="J196" s="0" t="str">
        <f aca="false">I196-H196</f>
        <v>47.85 €</v>
      </c>
      <c r="K196" s="0" t="str">
        <f aca="false">H196/I196</f>
        <v>74.44%</v>
      </c>
      <c r="L196" s="0" t="str">
        <f aca="false">N196/P196</f>
        <v>0.27%</v>
      </c>
      <c r="M196" s="0" t="n">
        <v>20</v>
      </c>
      <c r="N196" s="0" t="n">
        <v>788</v>
      </c>
      <c r="O196" s="0" t="str">
        <f aca="false">H196/N196</f>
        <v>0.18 €</v>
      </c>
      <c r="P196" s="0" t="n">
        <v>286564</v>
      </c>
      <c r="Q196" s="0" t="str">
        <f aca="false">I196/H196</f>
        <v>134%</v>
      </c>
      <c r="R196" s="0" t="str">
        <f aca="false">I196/M196</f>
        <v>9.36 €</v>
      </c>
      <c r="S196" s="0" t="str">
        <f aca="false">H196/M196</f>
        <v>6.97 €</v>
      </c>
      <c r="T196" s="0" t="str">
        <f aca="false">M196/N196</f>
        <v>3%</v>
      </c>
    </row>
    <row r="197" customFormat="false" ht="15.75" hidden="false" customHeight="true" outlineLevel="0" collapsed="false">
      <c r="B197" s="0" t="s">
        <v>61</v>
      </c>
      <c r="C197" s="0" t="s">
        <v>49</v>
      </c>
      <c r="F197" s="0" t="n">
        <v>2020</v>
      </c>
      <c r="G197" s="0" t="n">
        <v>3</v>
      </c>
      <c r="H197" s="0" t="n">
        <v>79.64</v>
      </c>
      <c r="I197" s="0" t="n">
        <v>232.04</v>
      </c>
      <c r="J197" s="0" t="str">
        <f aca="false">I197-H197</f>
        <v>£ 152.40</v>
      </c>
      <c r="K197" s="0" t="str">
        <f aca="false">H197/I197</f>
        <v>34.32%</v>
      </c>
      <c r="L197" s="0" t="str">
        <f aca="false">N197/P197</f>
        <v>0.18%</v>
      </c>
      <c r="M197" s="0" t="n">
        <v>12</v>
      </c>
      <c r="N197" s="0" t="n">
        <v>203</v>
      </c>
      <c r="O197" s="0" t="str">
        <f aca="false">H197/N197</f>
        <v>0.39 €</v>
      </c>
      <c r="P197" s="0" t="n">
        <v>110037</v>
      </c>
      <c r="Q197" s="0" t="str">
        <f aca="false">I197/H197</f>
        <v>291%</v>
      </c>
      <c r="R197" s="0" t="str">
        <f aca="false">I197/M197</f>
        <v>£ 19.34</v>
      </c>
      <c r="S197" s="0" t="str">
        <f aca="false">H197/M197</f>
        <v>£ 6.64</v>
      </c>
      <c r="T197" s="0" t="str">
        <f aca="false">M197/N197</f>
        <v>6%</v>
      </c>
    </row>
    <row r="198" customFormat="false" ht="15.75" hidden="false" customHeight="true" outlineLevel="0" collapsed="false">
      <c r="B198" s="0" t="s">
        <v>61</v>
      </c>
      <c r="C198" s="0" t="s">
        <v>3</v>
      </c>
      <c r="F198" s="0" t="n">
        <v>2020</v>
      </c>
      <c r="G198" s="0" t="n">
        <v>3</v>
      </c>
      <c r="H198" s="0" t="n">
        <v>1121.39</v>
      </c>
      <c r="I198" s="0" t="n">
        <v>3173.95</v>
      </c>
      <c r="J198" s="0" t="str">
        <f aca="false">I198-H198</f>
        <v>2,052.56 €</v>
      </c>
      <c r="K198" s="0" t="str">
        <f aca="false">H198/I198</f>
        <v>35.33%</v>
      </c>
      <c r="L198" s="0" t="str">
        <f aca="false">N198/P198</f>
        <v>0.27%</v>
      </c>
      <c r="M198" s="0" t="n">
        <v>118</v>
      </c>
      <c r="N198" s="0" t="n">
        <v>2034</v>
      </c>
      <c r="O198" s="0" t="str">
        <f aca="false">H198/N198</f>
        <v>0.55 €</v>
      </c>
      <c r="P198" s="0" t="n">
        <v>758604</v>
      </c>
      <c r="Q198" s="0" t="str">
        <f aca="false">I198/H198</f>
        <v>283%</v>
      </c>
      <c r="R198" s="0" t="str">
        <f aca="false">I198/M198</f>
        <v>26.90 €</v>
      </c>
      <c r="S198" s="0" t="str">
        <f aca="false">H198/M198</f>
        <v>9.50 €</v>
      </c>
      <c r="T198" s="0" t="str">
        <f aca="false">M198/N198</f>
        <v>6%</v>
      </c>
    </row>
    <row r="199" customFormat="false" ht="15.75" hidden="false" customHeight="true" outlineLevel="0" collapsed="false">
      <c r="B199" s="0" t="s">
        <v>61</v>
      </c>
      <c r="C199" s="0" t="s">
        <v>50</v>
      </c>
      <c r="F199" s="0" t="n">
        <v>2020</v>
      </c>
      <c r="G199" s="0" t="n">
        <v>3</v>
      </c>
      <c r="H199" s="0" t="n">
        <v>149.57</v>
      </c>
      <c r="I199" s="0" t="n">
        <v>712.58</v>
      </c>
      <c r="J199" s="0" t="str">
        <f aca="false">I199-H199</f>
        <v>563.01 €</v>
      </c>
      <c r="K199" s="0" t="str">
        <f aca="false">H199/I199</f>
        <v>20.99%</v>
      </c>
      <c r="L199" s="0" t="str">
        <f aca="false">N199/P199</f>
        <v>0.13%</v>
      </c>
      <c r="M199" s="0" t="n">
        <v>27</v>
      </c>
      <c r="N199" s="0" t="n">
        <v>367</v>
      </c>
      <c r="O199" s="0" t="str">
        <f aca="false">H199/N199</f>
        <v>0.41 €</v>
      </c>
      <c r="P199" s="0" t="n">
        <v>289699</v>
      </c>
      <c r="Q199" s="0" t="str">
        <f aca="false">I199/H199</f>
        <v>476%</v>
      </c>
      <c r="R199" s="0" t="str">
        <f aca="false">I199/M199</f>
        <v>26.39 €</v>
      </c>
      <c r="S199" s="0" t="str">
        <f aca="false">H199/M199</f>
        <v>5.54 €</v>
      </c>
      <c r="T199" s="0" t="str">
        <f aca="false">M199/N199</f>
        <v>7%</v>
      </c>
    </row>
    <row r="200" customFormat="false" ht="15.75" hidden="false" customHeight="true" outlineLevel="0" collapsed="false">
      <c r="B200" s="0" t="s">
        <v>61</v>
      </c>
      <c r="C200" s="0" t="s">
        <v>51</v>
      </c>
      <c r="F200" s="0" t="n">
        <v>2020</v>
      </c>
      <c r="G200" s="0" t="n">
        <v>3</v>
      </c>
      <c r="H200" s="0" t="n">
        <v>85.47</v>
      </c>
      <c r="I200" s="0" t="n">
        <v>85.73</v>
      </c>
      <c r="J200" s="0" t="str">
        <f aca="false">I200-H200</f>
        <v>0.26 €</v>
      </c>
      <c r="K200" s="0" t="str">
        <f aca="false">H200/I200</f>
        <v>99.70%</v>
      </c>
      <c r="L200" s="0" t="str">
        <f aca="false">N200/P200</f>
        <v>0.09%</v>
      </c>
      <c r="M200" s="0" t="n">
        <v>11</v>
      </c>
      <c r="N200" s="0" t="n">
        <v>408</v>
      </c>
      <c r="O200" s="0" t="str">
        <f aca="false">H200/N200</f>
        <v>0.21 €</v>
      </c>
      <c r="P200" s="0" t="n">
        <v>455199</v>
      </c>
      <c r="Q200" s="0" t="str">
        <f aca="false">I200/H200</f>
        <v>100%</v>
      </c>
      <c r="R200" s="0" t="str">
        <f aca="false">I200/M200</f>
        <v>7.79 €</v>
      </c>
      <c r="S200" s="0" t="str">
        <f aca="false">H200/M200</f>
        <v>7.77 €</v>
      </c>
      <c r="T200" s="0" t="str">
        <f aca="false">M200/N200</f>
        <v>3%</v>
      </c>
    </row>
    <row r="201" customFormat="false" ht="15.75" hidden="false" customHeight="true" outlineLevel="0" collapsed="false">
      <c r="B201" s="0" t="s">
        <v>61</v>
      </c>
      <c r="C201" s="0" t="s">
        <v>52</v>
      </c>
      <c r="F201" s="0" t="n">
        <v>2020</v>
      </c>
      <c r="G201" s="0" t="n">
        <v>3</v>
      </c>
      <c r="H201" s="0" t="n">
        <v>135.14</v>
      </c>
      <c r="I201" s="0" t="n">
        <v>631.23</v>
      </c>
      <c r="J201" s="0" t="str">
        <f aca="false">I201-H201</f>
        <v>496.09 €</v>
      </c>
      <c r="K201" s="0" t="str">
        <f aca="false">H201/I201</f>
        <v>21.41%</v>
      </c>
      <c r="L201" s="0" t="str">
        <f aca="false">N201/P201</f>
        <v>0.31%</v>
      </c>
      <c r="M201" s="0" t="n">
        <v>50</v>
      </c>
      <c r="N201" s="0" t="n">
        <v>1111</v>
      </c>
      <c r="O201" s="0" t="str">
        <f aca="false">H201/N201</f>
        <v>0.12 €</v>
      </c>
      <c r="P201" s="0" t="n">
        <v>362445</v>
      </c>
      <c r="Q201" s="0" t="str">
        <f aca="false">I201/H201</f>
        <v>467%</v>
      </c>
      <c r="R201" s="0" t="str">
        <f aca="false">I201/M201</f>
        <v>12.62 €</v>
      </c>
      <c r="S201" s="0" t="str">
        <f aca="false">H201/M201</f>
        <v>2.70 €</v>
      </c>
      <c r="T201" s="0" t="str">
        <f aca="false">M201/N201</f>
        <v>5%</v>
      </c>
    </row>
    <row r="202" customFormat="false" ht="15.75" hidden="false" customHeight="true" outlineLevel="0" collapsed="false">
      <c r="B202" s="0" t="s">
        <v>61</v>
      </c>
      <c r="C202" s="0" t="s">
        <v>49</v>
      </c>
      <c r="F202" s="0" t="n">
        <v>2020</v>
      </c>
      <c r="G202" s="0" t="n">
        <v>4</v>
      </c>
      <c r="H202" s="0" t="n">
        <v>129.6</v>
      </c>
      <c r="I202" s="0" t="n">
        <v>233.08</v>
      </c>
      <c r="J202" s="0" t="str">
        <f aca="false">I202-H202</f>
        <v>£ 103.48</v>
      </c>
      <c r="K202" s="0" t="str">
        <f aca="false">H202/I202</f>
        <v>55.60%</v>
      </c>
      <c r="L202" s="0" t="str">
        <f aca="false">N202/P202</f>
        <v>0.26%</v>
      </c>
      <c r="M202" s="0" t="n">
        <v>19</v>
      </c>
      <c r="N202" s="0" t="n">
        <v>278</v>
      </c>
      <c r="O202" s="0" t="str">
        <f aca="false">H202/N202</f>
        <v>0.47 €</v>
      </c>
      <c r="P202" s="0" t="n">
        <v>105773</v>
      </c>
      <c r="Q202" s="0" t="str">
        <f aca="false">I202/H202</f>
        <v>180%</v>
      </c>
      <c r="R202" s="0" t="str">
        <f aca="false">I202/M202</f>
        <v>£ 12.27</v>
      </c>
      <c r="S202" s="0" t="str">
        <f aca="false">H202/M202</f>
        <v>£ 6.82</v>
      </c>
      <c r="T202" s="0" t="str">
        <f aca="false">M202/N202</f>
        <v>7%</v>
      </c>
    </row>
    <row r="203" customFormat="false" ht="15.75" hidden="false" customHeight="true" outlineLevel="0" collapsed="false">
      <c r="B203" s="0" t="s">
        <v>61</v>
      </c>
      <c r="C203" s="0" t="s">
        <v>3</v>
      </c>
      <c r="F203" s="0" t="n">
        <v>2020</v>
      </c>
      <c r="G203" s="0" t="n">
        <v>4</v>
      </c>
      <c r="H203" s="0" t="n">
        <v>791.03</v>
      </c>
      <c r="I203" s="0" t="n">
        <v>1347.29</v>
      </c>
      <c r="J203" s="0" t="str">
        <f aca="false">I203-H203</f>
        <v>556.26 €</v>
      </c>
      <c r="K203" s="0" t="str">
        <f aca="false">H203/I203</f>
        <v>58.71%</v>
      </c>
      <c r="L203" s="0" t="str">
        <f aca="false">N203/P203</f>
        <v>0.41%</v>
      </c>
      <c r="M203" s="0" t="n">
        <v>84</v>
      </c>
      <c r="N203" s="0" t="n">
        <v>1545</v>
      </c>
      <c r="O203" s="0" t="str">
        <f aca="false">H203/N203</f>
        <v>0.51 €</v>
      </c>
      <c r="P203" s="0" t="n">
        <v>378237</v>
      </c>
      <c r="Q203" s="0" t="str">
        <f aca="false">I203/H203</f>
        <v>170%</v>
      </c>
      <c r="R203" s="0" t="str">
        <f aca="false">I203/M203</f>
        <v>16.04 €</v>
      </c>
      <c r="S203" s="0" t="str">
        <f aca="false">H203/M203</f>
        <v>9.42 €</v>
      </c>
      <c r="T203" s="0" t="str">
        <f aca="false">M203/N203</f>
        <v>5%</v>
      </c>
    </row>
    <row r="204" customFormat="false" ht="15.75" hidden="false" customHeight="true" outlineLevel="0" collapsed="false">
      <c r="B204" s="0" t="s">
        <v>61</v>
      </c>
      <c r="C204" s="0" t="s">
        <v>50</v>
      </c>
      <c r="F204" s="0" t="n">
        <v>2020</v>
      </c>
      <c r="G204" s="0" t="n">
        <v>4</v>
      </c>
      <c r="H204" s="0" t="n">
        <v>122.85</v>
      </c>
      <c r="I204" s="0" t="n">
        <v>198.55</v>
      </c>
      <c r="J204" s="0" t="str">
        <f aca="false">I204-H204</f>
        <v>75.70 €</v>
      </c>
      <c r="K204" s="0" t="str">
        <f aca="false">H204/I204</f>
        <v>61.87%</v>
      </c>
      <c r="L204" s="0" t="str">
        <f aca="false">N204/P204</f>
        <v>0.23%</v>
      </c>
      <c r="M204" s="0" t="n">
        <v>9</v>
      </c>
      <c r="N204" s="0" t="n">
        <v>374</v>
      </c>
      <c r="O204" s="0" t="str">
        <f aca="false">H204/N204</f>
        <v>0.33 €</v>
      </c>
      <c r="P204" s="0" t="n">
        <v>163487</v>
      </c>
      <c r="Q204" s="0" t="str">
        <f aca="false">I204/H204</f>
        <v>162%</v>
      </c>
      <c r="R204" s="0" t="str">
        <f aca="false">I204/M204</f>
        <v>22.06 €</v>
      </c>
      <c r="S204" s="0" t="str">
        <f aca="false">H204/M204</f>
        <v>13.65 €</v>
      </c>
      <c r="T204" s="0" t="str">
        <f aca="false">M204/N204</f>
        <v>2%</v>
      </c>
    </row>
    <row r="205" customFormat="false" ht="15.75" hidden="false" customHeight="true" outlineLevel="0" collapsed="false">
      <c r="B205" s="0" t="s">
        <v>61</v>
      </c>
      <c r="C205" s="0" t="s">
        <v>51</v>
      </c>
      <c r="F205" s="0" t="n">
        <v>2020</v>
      </c>
      <c r="G205" s="0" t="n">
        <v>4</v>
      </c>
      <c r="H205" s="0" t="n">
        <v>144.25</v>
      </c>
      <c r="I205" s="0" t="n">
        <v>291.82</v>
      </c>
      <c r="J205" s="0" t="str">
        <f aca="false">I205-H205</f>
        <v>147.57 €</v>
      </c>
      <c r="K205" s="0" t="str">
        <f aca="false">H205/I205</f>
        <v>49.43%</v>
      </c>
      <c r="L205" s="0" t="str">
        <f aca="false">N205/P205</f>
        <v>0.25%</v>
      </c>
      <c r="M205" s="0" t="n">
        <v>24</v>
      </c>
      <c r="N205" s="0" t="n">
        <v>728</v>
      </c>
      <c r="O205" s="0" t="str">
        <f aca="false">H205/N205</f>
        <v>0.20 €</v>
      </c>
      <c r="P205" s="0" t="n">
        <v>287883</v>
      </c>
      <c r="Q205" s="0" t="str">
        <f aca="false">I205/H205</f>
        <v>202%</v>
      </c>
      <c r="R205" s="0" t="str">
        <f aca="false">I205/M205</f>
        <v>12.16 €</v>
      </c>
      <c r="S205" s="0" t="str">
        <f aca="false">H205/M205</f>
        <v>6.01 €</v>
      </c>
      <c r="T205" s="0" t="str">
        <f aca="false">M205/N205</f>
        <v>3%</v>
      </c>
    </row>
    <row r="206" customFormat="false" ht="15.75" hidden="false" customHeight="true" outlineLevel="0" collapsed="false">
      <c r="B206" s="0" t="s">
        <v>61</v>
      </c>
      <c r="C206" s="0" t="s">
        <v>52</v>
      </c>
      <c r="F206" s="0" t="n">
        <v>2020</v>
      </c>
      <c r="G206" s="0" t="n">
        <v>4</v>
      </c>
      <c r="H206" s="0" t="n">
        <v>280.76</v>
      </c>
      <c r="I206" s="0" t="n">
        <v>445.26</v>
      </c>
      <c r="J206" s="0" t="str">
        <f aca="false">I206-H206</f>
        <v>164.50 €</v>
      </c>
      <c r="K206" s="0" t="str">
        <f aca="false">H206/I206</f>
        <v>63.06%</v>
      </c>
      <c r="L206" s="0" t="str">
        <f aca="false">N206/P206</f>
        <v>0.29%</v>
      </c>
      <c r="M206" s="0" t="n">
        <v>49</v>
      </c>
      <c r="N206" s="0" t="n">
        <v>1584</v>
      </c>
      <c r="O206" s="0" t="str">
        <f aca="false">H206/N206</f>
        <v>0.18 €</v>
      </c>
      <c r="P206" s="0" t="n">
        <v>538233</v>
      </c>
      <c r="Q206" s="0" t="str">
        <f aca="false">I206/H206</f>
        <v>159%</v>
      </c>
      <c r="R206" s="0" t="str">
        <f aca="false">I206/M206</f>
        <v>9.09 €</v>
      </c>
      <c r="S206" s="0" t="str">
        <f aca="false">H206/M206</f>
        <v>5.73 €</v>
      </c>
      <c r="T206" s="0" t="str">
        <f aca="false">M206/N206</f>
        <v>3%</v>
      </c>
    </row>
    <row r="207" customFormat="false" ht="15.75" hidden="false" customHeight="true" outlineLevel="0" collapsed="false">
      <c r="B207" s="0" t="s">
        <v>61</v>
      </c>
      <c r="C207" s="0" t="s">
        <v>49</v>
      </c>
      <c r="F207" s="0" t="n">
        <v>2020</v>
      </c>
      <c r="G207" s="0" t="n">
        <v>5</v>
      </c>
      <c r="H207" s="0" t="n">
        <v>199.78</v>
      </c>
      <c r="I207" s="0" t="n">
        <v>297.04</v>
      </c>
      <c r="J207" s="0" t="str">
        <f aca="false">I207-H207</f>
        <v>£ 97.26</v>
      </c>
      <c r="K207" s="0" t="str">
        <f aca="false">H207/I207</f>
        <v>67.26%</v>
      </c>
      <c r="L207" s="0" t="str">
        <f aca="false">N207/P207</f>
        <v>0.23%</v>
      </c>
      <c r="M207" s="0" t="n">
        <v>20</v>
      </c>
      <c r="N207" s="0" t="n">
        <v>481</v>
      </c>
      <c r="O207" s="0" t="str">
        <f aca="false">H207/N207</f>
        <v>0.42 €</v>
      </c>
      <c r="P207" s="0" t="n">
        <v>211949</v>
      </c>
      <c r="Q207" s="0" t="str">
        <f aca="false">I207/H207</f>
        <v>149%</v>
      </c>
      <c r="R207" s="0" t="str">
        <f aca="false">I207/M207</f>
        <v>£ 14.85</v>
      </c>
      <c r="S207" s="0" t="str">
        <f aca="false">H207/M207</f>
        <v>£ 9.99</v>
      </c>
      <c r="T207" s="0" t="str">
        <f aca="false">M207/N207</f>
        <v>4%</v>
      </c>
    </row>
    <row r="208" customFormat="false" ht="15.75" hidden="false" customHeight="true" outlineLevel="0" collapsed="false">
      <c r="B208" s="0" t="s">
        <v>61</v>
      </c>
      <c r="C208" s="0" t="s">
        <v>3</v>
      </c>
      <c r="F208" s="0" t="n">
        <v>2020</v>
      </c>
      <c r="G208" s="0" t="n">
        <v>5</v>
      </c>
      <c r="H208" s="0" t="n">
        <v>993.21</v>
      </c>
      <c r="I208" s="0" t="n">
        <v>1322.98</v>
      </c>
      <c r="J208" s="0" t="str">
        <f aca="false">I208-H208</f>
        <v>329.77 €</v>
      </c>
      <c r="K208" s="0" t="str">
        <f aca="false">H208/I208</f>
        <v>75.07%</v>
      </c>
      <c r="L208" s="0" t="str">
        <f aca="false">N208/P208</f>
        <v>0.38%</v>
      </c>
      <c r="M208" s="0" t="n">
        <v>85</v>
      </c>
      <c r="N208" s="0" t="n">
        <v>1916</v>
      </c>
      <c r="O208" s="0" t="str">
        <f aca="false">H208/N208</f>
        <v>0.52 €</v>
      </c>
      <c r="P208" s="0" t="n">
        <v>503001</v>
      </c>
      <c r="Q208" s="0" t="str">
        <f aca="false">I208/H208</f>
        <v>133%</v>
      </c>
      <c r="R208" s="0" t="str">
        <f aca="false">I208/M208</f>
        <v>15.56 €</v>
      </c>
      <c r="S208" s="0" t="str">
        <f aca="false">H208/M208</f>
        <v>11.68 €</v>
      </c>
      <c r="T208" s="0" t="str">
        <f aca="false">M208/N208</f>
        <v>4%</v>
      </c>
    </row>
    <row r="209" customFormat="false" ht="15.75" hidden="false" customHeight="true" outlineLevel="0" collapsed="false">
      <c r="B209" s="0" t="s">
        <v>61</v>
      </c>
      <c r="C209" s="0" t="s">
        <v>50</v>
      </c>
      <c r="F209" s="0" t="n">
        <v>2020</v>
      </c>
      <c r="G209" s="0" t="n">
        <v>5</v>
      </c>
      <c r="H209" s="0" t="n">
        <v>270.56</v>
      </c>
      <c r="I209" s="0" t="n">
        <v>483.79</v>
      </c>
      <c r="J209" s="0" t="str">
        <f aca="false">I209-H209</f>
        <v>213.23 €</v>
      </c>
      <c r="K209" s="0" t="str">
        <f aca="false">H209/I209</f>
        <v>55.93%</v>
      </c>
      <c r="L209" s="0" t="str">
        <f aca="false">N209/P209</f>
        <v>0.52%</v>
      </c>
      <c r="M209" s="0" t="n">
        <v>15</v>
      </c>
      <c r="N209" s="0" t="n">
        <v>631</v>
      </c>
      <c r="O209" s="0" t="str">
        <f aca="false">H209/N209</f>
        <v>0.43 €</v>
      </c>
      <c r="P209" s="0" t="n">
        <v>122446</v>
      </c>
      <c r="Q209" s="0" t="str">
        <f aca="false">I209/H209</f>
        <v>179%</v>
      </c>
      <c r="R209" s="0" t="str">
        <f aca="false">I209/M209</f>
        <v>32.25 €</v>
      </c>
      <c r="S209" s="0" t="str">
        <f aca="false">H209/M209</f>
        <v>18.04 €</v>
      </c>
      <c r="T209" s="0" t="str">
        <f aca="false">M209/N209</f>
        <v>2%</v>
      </c>
    </row>
    <row r="210" customFormat="false" ht="15.75" hidden="false" customHeight="true" outlineLevel="0" collapsed="false">
      <c r="B210" s="0" t="s">
        <v>61</v>
      </c>
      <c r="C210" s="0" t="s">
        <v>51</v>
      </c>
      <c r="F210" s="0" t="n">
        <v>2020</v>
      </c>
      <c r="G210" s="0" t="n">
        <v>5</v>
      </c>
      <c r="H210" s="0" t="n">
        <v>66.35</v>
      </c>
      <c r="I210" s="0" t="n">
        <v>98.48</v>
      </c>
      <c r="J210" s="0" t="str">
        <f aca="false">I210-H210</f>
        <v>32.13 €</v>
      </c>
      <c r="K210" s="0" t="str">
        <f aca="false">H210/I210</f>
        <v>67.37%</v>
      </c>
      <c r="L210" s="0" t="str">
        <f aca="false">N210/P210</f>
        <v>0.29%</v>
      </c>
      <c r="M210" s="0" t="n">
        <v>8</v>
      </c>
      <c r="N210" s="0" t="n">
        <v>332</v>
      </c>
      <c r="O210" s="0" t="str">
        <f aca="false">H210/N210</f>
        <v>0.20 €</v>
      </c>
      <c r="P210" s="0" t="n">
        <v>112581</v>
      </c>
      <c r="Q210" s="0" t="str">
        <f aca="false">I210/H210</f>
        <v>148%</v>
      </c>
      <c r="R210" s="0" t="str">
        <f aca="false">I210/M210</f>
        <v>12.31 €</v>
      </c>
      <c r="S210" s="0" t="str">
        <f aca="false">H210/M210</f>
        <v>8.29 €</v>
      </c>
      <c r="T210" s="0" t="str">
        <f aca="false">M210/N210</f>
        <v>2%</v>
      </c>
    </row>
    <row r="211" customFormat="false" ht="15.75" hidden="false" customHeight="true" outlineLevel="0" collapsed="false">
      <c r="B211" s="0" t="s">
        <v>61</v>
      </c>
      <c r="C211" s="0" t="s">
        <v>52</v>
      </c>
      <c r="F211" s="0" t="n">
        <v>2020</v>
      </c>
      <c r="G211" s="0" t="n">
        <v>5</v>
      </c>
      <c r="H211" s="0" t="n">
        <v>217.3</v>
      </c>
      <c r="I211" s="0" t="n">
        <v>264.02</v>
      </c>
      <c r="J211" s="0" t="str">
        <f aca="false">I211-H211</f>
        <v>46.72 €</v>
      </c>
      <c r="K211" s="0" t="str">
        <f aca="false">H211/I211</f>
        <v>82.30%</v>
      </c>
      <c r="L211" s="0" t="str">
        <f aca="false">N211/P211</f>
        <v>0.29%</v>
      </c>
      <c r="M211" s="0" t="n">
        <v>23</v>
      </c>
      <c r="N211" s="0" t="n">
        <v>862</v>
      </c>
      <c r="O211" s="0" t="str">
        <f aca="false">H211/N211</f>
        <v>0.25 €</v>
      </c>
      <c r="P211" s="0" t="n">
        <v>297453</v>
      </c>
      <c r="Q211" s="0" t="str">
        <f aca="false">I211/H211</f>
        <v>122%</v>
      </c>
      <c r="R211" s="0" t="str">
        <f aca="false">I211/M211</f>
        <v>11.48 €</v>
      </c>
      <c r="S211" s="0" t="str">
        <f aca="false">H211/M211</f>
        <v>9.45 €</v>
      </c>
      <c r="T211" s="0" t="str">
        <f aca="false">M211/N211</f>
        <v>3%</v>
      </c>
    </row>
    <row r="212" customFormat="false" ht="15.75" hidden="false" customHeight="true" outlineLevel="0" collapsed="false">
      <c r="B212" s="0" t="s">
        <v>61</v>
      </c>
      <c r="C212" s="0" t="s">
        <v>49</v>
      </c>
      <c r="F212" s="0" t="n">
        <v>2020</v>
      </c>
      <c r="G212" s="0" t="n">
        <v>6</v>
      </c>
      <c r="H212" s="0" t="n">
        <v>113.56</v>
      </c>
      <c r="I212" s="0" t="n">
        <v>216.73</v>
      </c>
      <c r="J212" s="0" t="str">
        <f aca="false">I212-H212</f>
        <v>£ 103.17</v>
      </c>
      <c r="K212" s="0" t="str">
        <f aca="false">H212/I212</f>
        <v>52.40%</v>
      </c>
      <c r="L212" s="0" t="str">
        <f aca="false">N212/P212</f>
        <v>0.45%</v>
      </c>
      <c r="M212" s="0" t="n">
        <v>11</v>
      </c>
      <c r="N212" s="0" t="n">
        <v>383</v>
      </c>
      <c r="O212" s="0" t="str">
        <f aca="false">H212/N212</f>
        <v>0.30 €</v>
      </c>
      <c r="P212" s="0" t="n">
        <v>85002</v>
      </c>
      <c r="Q212" s="0" t="str">
        <f aca="false">I212/H212</f>
        <v>191%</v>
      </c>
      <c r="R212" s="0" t="str">
        <f aca="false">I212/M212</f>
        <v>£ 19.70</v>
      </c>
      <c r="S212" s="0" t="str">
        <f aca="false">H212/M212</f>
        <v>£ 10.32</v>
      </c>
      <c r="T212" s="0" t="str">
        <f aca="false">M212/N212</f>
        <v>3%</v>
      </c>
    </row>
    <row r="213" customFormat="false" ht="15.75" hidden="false" customHeight="true" outlineLevel="0" collapsed="false">
      <c r="B213" s="0" t="s">
        <v>61</v>
      </c>
      <c r="C213" s="0" t="s">
        <v>3</v>
      </c>
      <c r="F213" s="0" t="n">
        <v>2020</v>
      </c>
      <c r="G213" s="0" t="n">
        <v>6</v>
      </c>
      <c r="H213" s="0" t="n">
        <v>418.31</v>
      </c>
      <c r="I213" s="0" t="n">
        <v>1131.61</v>
      </c>
      <c r="J213" s="0" t="str">
        <f aca="false">I213-H213</f>
        <v>713.30 €</v>
      </c>
      <c r="K213" s="0" t="str">
        <f aca="false">H213/I213</f>
        <v>36.97%</v>
      </c>
      <c r="L213" s="0" t="str">
        <f aca="false">N213/P213</f>
        <v>0.37%</v>
      </c>
      <c r="M213" s="0" t="n">
        <v>58</v>
      </c>
      <c r="N213" s="0" t="n">
        <v>1110</v>
      </c>
      <c r="O213" s="0" t="str">
        <f aca="false">H213/N213</f>
        <v>0.38 €</v>
      </c>
      <c r="P213" s="0" t="n">
        <v>301965</v>
      </c>
      <c r="Q213" s="0" t="str">
        <f aca="false">I213/H213</f>
        <v>271%</v>
      </c>
      <c r="R213" s="0" t="str">
        <f aca="false">I213/M213</f>
        <v>19.51 €</v>
      </c>
      <c r="S213" s="0" t="str">
        <f aca="false">H213/M213</f>
        <v>7.21 €</v>
      </c>
      <c r="T213" s="0" t="str">
        <f aca="false">M213/N213</f>
        <v>5%</v>
      </c>
    </row>
    <row r="214" customFormat="false" ht="15.75" hidden="false" customHeight="true" outlineLevel="0" collapsed="false">
      <c r="B214" s="0" t="s">
        <v>61</v>
      </c>
      <c r="C214" s="0" t="s">
        <v>50</v>
      </c>
      <c r="F214" s="0" t="n">
        <v>2020</v>
      </c>
      <c r="G214" s="0" t="n">
        <v>6</v>
      </c>
      <c r="H214" s="0" t="n">
        <v>53.51</v>
      </c>
      <c r="I214" s="0" t="n">
        <v>203.8</v>
      </c>
      <c r="J214" s="0" t="str">
        <f aca="false">I214-H214</f>
        <v>150.29 €</v>
      </c>
      <c r="K214" s="0" t="str">
        <f aca="false">H214/I214</f>
        <v>26.26%</v>
      </c>
      <c r="L214" s="0" t="str">
        <f aca="false">N214/P214</f>
        <v>0.23%</v>
      </c>
      <c r="M214" s="0" t="n">
        <v>10</v>
      </c>
      <c r="N214" s="0" t="n">
        <v>215</v>
      </c>
      <c r="O214" s="0" t="str">
        <f aca="false">H214/N214</f>
        <v>0.25 €</v>
      </c>
      <c r="P214" s="0" t="n">
        <v>91983</v>
      </c>
      <c r="Q214" s="0" t="str">
        <f aca="false">I214/H214</f>
        <v>381%</v>
      </c>
      <c r="R214" s="0" t="str">
        <f aca="false">I214/M214</f>
        <v>20.38 €</v>
      </c>
      <c r="S214" s="0" t="str">
        <f aca="false">H214/M214</f>
        <v>5.35 €</v>
      </c>
      <c r="T214" s="0" t="str">
        <f aca="false">M214/N214</f>
        <v>5%</v>
      </c>
    </row>
    <row r="215" customFormat="false" ht="15.75" hidden="false" customHeight="true" outlineLevel="0" collapsed="false">
      <c r="B215" s="0" t="s">
        <v>61</v>
      </c>
      <c r="C215" s="0" t="s">
        <v>51</v>
      </c>
      <c r="F215" s="0" t="n">
        <v>2020</v>
      </c>
      <c r="G215" s="0" t="n">
        <v>6</v>
      </c>
      <c r="H215" s="0" t="n">
        <v>17.07</v>
      </c>
      <c r="I215" s="0" t="n">
        <v>99.47</v>
      </c>
      <c r="J215" s="0" t="str">
        <f aca="false">I215-H215</f>
        <v>82.40 €</v>
      </c>
      <c r="K215" s="0" t="str">
        <f aca="false">H215/I215</f>
        <v>17.16%</v>
      </c>
      <c r="L215" s="0" t="str">
        <f aca="false">N215/P215</f>
        <v>0.37%</v>
      </c>
      <c r="M215" s="0" t="n">
        <v>6</v>
      </c>
      <c r="N215" s="0" t="n">
        <v>127</v>
      </c>
      <c r="O215" s="0" t="str">
        <f aca="false">H215/N215</f>
        <v>0.13 €</v>
      </c>
      <c r="P215" s="0" t="n">
        <v>34511</v>
      </c>
      <c r="Q215" s="0" t="str">
        <f aca="false">I215/H215</f>
        <v>583%</v>
      </c>
      <c r="R215" s="0" t="str">
        <f aca="false">I215/M215</f>
        <v>16.58 €</v>
      </c>
      <c r="S215" s="0" t="str">
        <f aca="false">H215/M215</f>
        <v>2.85 €</v>
      </c>
      <c r="T215" s="0" t="str">
        <f aca="false">M215/N215</f>
        <v>5%</v>
      </c>
    </row>
    <row r="216" customFormat="false" ht="15.75" hidden="false" customHeight="true" outlineLevel="0" collapsed="false">
      <c r="B216" s="0" t="s">
        <v>61</v>
      </c>
      <c r="C216" s="0" t="s">
        <v>52</v>
      </c>
      <c r="F216" s="0" t="n">
        <v>2020</v>
      </c>
      <c r="G216" s="0" t="n">
        <v>6</v>
      </c>
      <c r="H216" s="0" t="n">
        <v>29.88</v>
      </c>
      <c r="I216" s="0" t="n">
        <v>176.79</v>
      </c>
      <c r="J216" s="0" t="str">
        <f aca="false">I216-H216</f>
        <v>146.91 €</v>
      </c>
      <c r="K216" s="0" t="str">
        <f aca="false">H216/I216</f>
        <v>16.90%</v>
      </c>
      <c r="L216" s="0" t="str">
        <f aca="false">N216/P216</f>
        <v>0.20%</v>
      </c>
      <c r="M216" s="0" t="n">
        <v>19</v>
      </c>
      <c r="N216" s="0" t="n">
        <v>202</v>
      </c>
      <c r="O216" s="0" t="str">
        <f aca="false">H216/N216</f>
        <v>0.15 €</v>
      </c>
      <c r="P216" s="0" t="n">
        <v>99029</v>
      </c>
      <c r="Q216" s="0" t="str">
        <f aca="false">I216/H216</f>
        <v>592%</v>
      </c>
      <c r="R216" s="0" t="str">
        <f aca="false">I216/M216</f>
        <v>9.30 €</v>
      </c>
      <c r="S216" s="0" t="str">
        <f aca="false">H216/M216</f>
        <v>1.57 €</v>
      </c>
      <c r="T216" s="0" t="str">
        <f aca="false">M216/N216</f>
        <v>9%</v>
      </c>
    </row>
    <row r="217" customFormat="false" ht="15.75" hidden="false" customHeight="true" outlineLevel="0" collapsed="false">
      <c r="A217" s="0" t="n">
        <v>3664516236553460</v>
      </c>
      <c r="B217" s="0" t="s">
        <v>62</v>
      </c>
      <c r="C217" s="0" t="s">
        <v>3</v>
      </c>
      <c r="F217" s="0" t="n">
        <v>2020</v>
      </c>
      <c r="G217" s="0" t="n">
        <v>1</v>
      </c>
      <c r="H217" s="0" t="n">
        <v>3166.2</v>
      </c>
      <c r="I217" s="0" t="n">
        <v>21413.74</v>
      </c>
      <c r="J217" s="0" t="str">
        <f aca="false">I217-H217</f>
        <v>18,247.54 €</v>
      </c>
      <c r="K217" s="0" t="str">
        <f aca="false">H217/I217</f>
        <v>14.79%</v>
      </c>
      <c r="L217" s="0" t="str">
        <f aca="false">N217/P217</f>
        <v>0.30%</v>
      </c>
      <c r="M217" s="0" t="n">
        <v>848</v>
      </c>
      <c r="N217" s="0" t="n">
        <v>25190</v>
      </c>
      <c r="O217" s="0" t="str">
        <f aca="false">H217/N217</f>
        <v>0.13 €</v>
      </c>
      <c r="P217" s="0" t="n">
        <v>8275348</v>
      </c>
      <c r="Q217" s="0" t="str">
        <f aca="false">I217/H217</f>
        <v>676%</v>
      </c>
      <c r="R217" s="0" t="str">
        <f aca="false">I217/M217</f>
        <v>25.25 €</v>
      </c>
      <c r="S217" s="0" t="str">
        <f aca="false">H217/M217</f>
        <v>3.73 €</v>
      </c>
      <c r="T217" s="0" t="str">
        <f aca="false">M217/N217</f>
        <v>3%</v>
      </c>
    </row>
    <row r="218" customFormat="false" ht="15.75" hidden="false" customHeight="true" outlineLevel="0" collapsed="false">
      <c r="A218" s="0" t="n">
        <v>3664516236553460</v>
      </c>
      <c r="B218" s="0" t="s">
        <v>62</v>
      </c>
      <c r="C218" s="0" t="s">
        <v>3</v>
      </c>
      <c r="F218" s="0" t="n">
        <v>2020</v>
      </c>
      <c r="G218" s="0" t="n">
        <v>2</v>
      </c>
      <c r="H218" s="0" t="n">
        <v>4141.12</v>
      </c>
      <c r="I218" s="0" t="n">
        <v>29884.88</v>
      </c>
      <c r="J218" s="0" t="str">
        <f aca="false">I218-H218</f>
        <v>25,743.76 €</v>
      </c>
      <c r="K218" s="0" t="str">
        <f aca="false">H218/I218</f>
        <v>13.86%</v>
      </c>
      <c r="L218" s="0" t="str">
        <f aca="false">N218/P218</f>
        <v>0.32%</v>
      </c>
      <c r="M218" s="0" t="n">
        <v>1190</v>
      </c>
      <c r="N218" s="0" t="n">
        <v>37616</v>
      </c>
      <c r="O218" s="0" t="str">
        <f aca="false">H218/N218</f>
        <v>0.11 €</v>
      </c>
      <c r="P218" s="0" t="n">
        <v>11588715</v>
      </c>
      <c r="Q218" s="0" t="str">
        <f aca="false">I218/H218</f>
        <v>722%</v>
      </c>
      <c r="R218" s="0" t="str">
        <f aca="false">I218/M218</f>
        <v>25.11 €</v>
      </c>
      <c r="S218" s="0" t="str">
        <f aca="false">H218/M218</f>
        <v>3.48 €</v>
      </c>
      <c r="T218" s="0" t="str">
        <f aca="false">M218/N218</f>
        <v>3%</v>
      </c>
    </row>
    <row r="219" customFormat="false" ht="15.75" hidden="false" customHeight="true" outlineLevel="0" collapsed="false">
      <c r="A219" s="0" t="n">
        <v>3664516236553460</v>
      </c>
      <c r="B219" s="0" t="s">
        <v>62</v>
      </c>
      <c r="C219" s="0" t="s">
        <v>3</v>
      </c>
      <c r="F219" s="0" t="n">
        <v>2020</v>
      </c>
      <c r="G219" s="0" t="n">
        <v>3</v>
      </c>
      <c r="H219" s="0" t="n">
        <v>4525.6</v>
      </c>
      <c r="I219" s="0" t="n">
        <v>31813.84</v>
      </c>
      <c r="J219" s="0" t="str">
        <f aca="false">I219-H219</f>
        <v>27,288.24 €</v>
      </c>
      <c r="K219" s="0" t="str">
        <f aca="false">H219/I219</f>
        <v>14.23%</v>
      </c>
      <c r="L219" s="0" t="str">
        <f aca="false">N219/P219</f>
        <v>0.37%</v>
      </c>
      <c r="M219" s="0" t="n">
        <v>1265</v>
      </c>
      <c r="N219" s="0" t="n">
        <v>36270</v>
      </c>
      <c r="O219" s="0" t="str">
        <f aca="false">H219/N219</f>
        <v>0.12 €</v>
      </c>
      <c r="P219" s="0" t="n">
        <v>9900236</v>
      </c>
      <c r="Q219" s="0" t="str">
        <f aca="false">I219/H219</f>
        <v>703%</v>
      </c>
      <c r="R219" s="0" t="str">
        <f aca="false">I219/M219</f>
        <v>25.15 €</v>
      </c>
      <c r="S219" s="0" t="str">
        <f aca="false">H219/M219</f>
        <v>3.58 €</v>
      </c>
      <c r="T219" s="0" t="str">
        <f aca="false">M219/N219</f>
        <v>3%</v>
      </c>
    </row>
    <row r="220" customFormat="false" ht="15.75" hidden="false" customHeight="true" outlineLevel="0" collapsed="false">
      <c r="A220" s="0" t="n">
        <v>3664516236553460</v>
      </c>
      <c r="B220" s="0" t="s">
        <v>62</v>
      </c>
      <c r="C220" s="0" t="s">
        <v>3</v>
      </c>
      <c r="F220" s="0" t="n">
        <v>2020</v>
      </c>
      <c r="G220" s="0" t="n">
        <v>4</v>
      </c>
      <c r="H220" s="0" t="n">
        <v>8306.64</v>
      </c>
      <c r="I220" s="0" t="n">
        <v>61449.86</v>
      </c>
      <c r="J220" s="0" t="str">
        <f aca="false">I220-H220</f>
        <v>53,143.22 €</v>
      </c>
      <c r="K220" s="0" t="str">
        <f aca="false">H220/I220</f>
        <v>13.52%</v>
      </c>
      <c r="L220" s="0" t="str">
        <f aca="false">N220/P220</f>
        <v>0.61%</v>
      </c>
      <c r="M220" s="0" t="n">
        <v>2740</v>
      </c>
      <c r="N220" s="0" t="n">
        <v>73802</v>
      </c>
      <c r="O220" s="0" t="str">
        <f aca="false">H220/N220</f>
        <v>0.11 €</v>
      </c>
      <c r="P220" s="0" t="n">
        <v>12016199</v>
      </c>
      <c r="Q220" s="0" t="str">
        <f aca="false">I220/H220</f>
        <v>740%</v>
      </c>
      <c r="R220" s="0" t="str">
        <f aca="false">I220/M220</f>
        <v>22.43 €</v>
      </c>
      <c r="S220" s="0" t="str">
        <f aca="false">H220/M220</f>
        <v>3.03 €</v>
      </c>
      <c r="T220" s="0" t="str">
        <f aca="false">M220/N220</f>
        <v>4%</v>
      </c>
    </row>
    <row r="221" customFormat="false" ht="15.75" hidden="false" customHeight="true" outlineLevel="0" collapsed="false">
      <c r="A221" s="0" t="n">
        <v>3664516236553460</v>
      </c>
      <c r="B221" s="0" t="s">
        <v>62</v>
      </c>
      <c r="C221" s="0" t="s">
        <v>3</v>
      </c>
      <c r="F221" s="0" t="n">
        <v>2020</v>
      </c>
      <c r="G221" s="0" t="n">
        <v>5</v>
      </c>
      <c r="H221" s="0" t="n">
        <v>4431.19</v>
      </c>
      <c r="I221" s="0" t="n">
        <v>45360.14</v>
      </c>
      <c r="J221" s="0" t="str">
        <f aca="false">I221-H221</f>
        <v>40,928.95 €</v>
      </c>
      <c r="K221" s="0" t="str">
        <f aca="false">H221/I221</f>
        <v>9.77%</v>
      </c>
      <c r="L221" s="0" t="str">
        <f aca="false">N221/P221</f>
        <v>0.50%</v>
      </c>
      <c r="M221" s="0" t="n">
        <v>1994</v>
      </c>
      <c r="N221" s="0" t="n">
        <v>49236</v>
      </c>
      <c r="O221" s="0" t="str">
        <f aca="false">H221/N221</f>
        <v>0.09 €</v>
      </c>
      <c r="P221" s="0" t="n">
        <v>9763801</v>
      </c>
      <c r="Q221" s="0" t="str">
        <f aca="false">I221/H221</f>
        <v>1024%</v>
      </c>
      <c r="R221" s="0" t="str">
        <f aca="false">I221/M221</f>
        <v>22.75 €</v>
      </c>
      <c r="S221" s="0" t="str">
        <f aca="false">H221/M221</f>
        <v>2.22 €</v>
      </c>
      <c r="T221" s="0" t="str">
        <f aca="false">M221/N221</f>
        <v>4%</v>
      </c>
    </row>
    <row r="222" customFormat="false" ht="15.75" hidden="false" customHeight="true" outlineLevel="0" collapsed="false">
      <c r="A222" s="0" t="n">
        <v>3664516236553460</v>
      </c>
      <c r="B222" s="0" t="s">
        <v>62</v>
      </c>
      <c r="C222" s="0" t="s">
        <v>3</v>
      </c>
      <c r="F222" s="0" t="n">
        <v>2020</v>
      </c>
      <c r="G222" s="0" t="n">
        <v>6</v>
      </c>
      <c r="H222" s="0" t="n">
        <v>3265.04</v>
      </c>
      <c r="I222" s="0" t="n">
        <v>37338.91</v>
      </c>
      <c r="J222" s="0" t="str">
        <f aca="false">I222-H222</f>
        <v>34,073.87 €</v>
      </c>
      <c r="K222" s="0" t="str">
        <f aca="false">H222/I222</f>
        <v>8.74%</v>
      </c>
      <c r="L222" s="0" t="str">
        <f aca="false">N222/P222</f>
        <v>0.44%</v>
      </c>
      <c r="M222" s="0" t="n">
        <v>1701</v>
      </c>
      <c r="N222" s="0" t="n">
        <v>43730</v>
      </c>
      <c r="O222" s="0" t="str">
        <f aca="false">H222/N222</f>
        <v>0.07 €</v>
      </c>
      <c r="P222" s="0" t="n">
        <v>9867120</v>
      </c>
      <c r="Q222" s="0" t="str">
        <f aca="false">I222/H222</f>
        <v>1144%</v>
      </c>
      <c r="R222" s="0" t="str">
        <f aca="false">I222/M222</f>
        <v>21.95 €</v>
      </c>
      <c r="S222" s="0" t="str">
        <f aca="false">H222/M222</f>
        <v>1.92 €</v>
      </c>
      <c r="T222" s="0" t="str">
        <f aca="false">M222/N222</f>
        <v>4%</v>
      </c>
    </row>
    <row r="223" customFormat="false" ht="15.75" hidden="false" customHeight="true" outlineLevel="0" collapsed="false">
      <c r="A223" s="0" t="n">
        <v>3664516236553460</v>
      </c>
      <c r="B223" s="0" t="s">
        <v>62</v>
      </c>
      <c r="C223" s="0" t="s">
        <v>3</v>
      </c>
      <c r="F223" s="0" t="n">
        <v>2020</v>
      </c>
      <c r="G223" s="0" t="n">
        <v>7</v>
      </c>
      <c r="H223" s="0" t="n">
        <v>2783.68</v>
      </c>
      <c r="I223" s="0" t="n">
        <v>31616.66</v>
      </c>
      <c r="J223" s="0" t="str">
        <f aca="false">I223-H223</f>
        <v>28,832.98 €</v>
      </c>
      <c r="K223" s="0" t="str">
        <f aca="false">H223/I223</f>
        <v>8.80%</v>
      </c>
      <c r="L223" s="0" t="str">
        <f aca="false">N223/P223</f>
        <v>0.38%</v>
      </c>
      <c r="M223" s="0" t="n">
        <v>1263</v>
      </c>
      <c r="N223" s="0" t="n">
        <v>32365</v>
      </c>
      <c r="O223" s="0" t="str">
        <f aca="false">H223/N223</f>
        <v>0.09 €</v>
      </c>
      <c r="P223" s="0" t="n">
        <v>8580844</v>
      </c>
      <c r="Q223" s="0" t="str">
        <f aca="false">I223/H223</f>
        <v>1136%</v>
      </c>
      <c r="R223" s="0" t="str">
        <f aca="false">I223/M223</f>
        <v>25.03 €</v>
      </c>
      <c r="S223" s="0" t="str">
        <f aca="false">H223/M223</f>
        <v>2.20 €</v>
      </c>
      <c r="T223" s="0" t="str">
        <f aca="false">M223/N223</f>
        <v>4%</v>
      </c>
    </row>
    <row r="224" customFormat="false" ht="15.75" hidden="false" customHeight="true" outlineLevel="0" collapsed="false">
      <c r="A224" s="0" t="n">
        <v>963676318374413</v>
      </c>
      <c r="B224" s="0" t="s">
        <v>63</v>
      </c>
      <c r="C224" s="0" t="s">
        <v>3</v>
      </c>
      <c r="F224" s="0" t="n">
        <v>2020</v>
      </c>
      <c r="G224" s="0" t="n">
        <v>1</v>
      </c>
      <c r="H224" s="0" t="n">
        <v>1931.51</v>
      </c>
      <c r="I224" s="0" t="n">
        <v>13501.92</v>
      </c>
      <c r="J224" s="0" t="str">
        <f aca="false">I224-H224</f>
        <v>11,570.41 €</v>
      </c>
      <c r="K224" s="0" t="str">
        <f aca="false">H224/I224</f>
        <v>14.31%</v>
      </c>
      <c r="L224" s="0" t="str">
        <f aca="false">N224/P224</f>
        <v>0.41%</v>
      </c>
      <c r="M224" s="0" t="n">
        <v>139</v>
      </c>
      <c r="N224" s="0" t="n">
        <v>6053</v>
      </c>
      <c r="O224" s="0" t="str">
        <f aca="false">H224/N224</f>
        <v>0.32 €</v>
      </c>
      <c r="P224" s="0" t="n">
        <v>1490850</v>
      </c>
      <c r="Q224" s="0" t="str">
        <f aca="false">I224/H224</f>
        <v>699%</v>
      </c>
      <c r="R224" s="0" t="str">
        <f aca="false">I224/M224</f>
        <v>97.14 €</v>
      </c>
      <c r="S224" s="0" t="str">
        <f aca="false">H224/M224</f>
        <v>13.90 €</v>
      </c>
      <c r="T224" s="0" t="str">
        <f aca="false">M224/N224</f>
        <v>2%</v>
      </c>
    </row>
    <row r="225" customFormat="false" ht="15.75" hidden="false" customHeight="true" outlineLevel="0" collapsed="false">
      <c r="A225" s="0" t="n">
        <v>963676318374413</v>
      </c>
      <c r="B225" s="0" t="s">
        <v>63</v>
      </c>
      <c r="C225" s="0" t="s">
        <v>3</v>
      </c>
      <c r="F225" s="0" t="n">
        <v>2020</v>
      </c>
      <c r="G225" s="0" t="n">
        <v>2</v>
      </c>
      <c r="H225" s="0" t="n">
        <v>2571.95</v>
      </c>
      <c r="I225" s="0" t="n">
        <v>21723.2</v>
      </c>
      <c r="J225" s="0" t="str">
        <f aca="false">I225-H225</f>
        <v>19,151.25 €</v>
      </c>
      <c r="K225" s="0" t="str">
        <f aca="false">H225/I225</f>
        <v>0.12 €</v>
      </c>
      <c r="L225" s="0" t="str">
        <f aca="false">N225/P225</f>
        <v>0.44%</v>
      </c>
      <c r="M225" s="0" t="n">
        <v>218</v>
      </c>
      <c r="N225" s="0" t="n">
        <v>8344</v>
      </c>
      <c r="O225" s="0" t="str">
        <f aca="false">H225/N225</f>
        <v>0.31 €</v>
      </c>
      <c r="P225" s="0" t="n">
        <v>1885467</v>
      </c>
      <c r="Q225" s="0" t="str">
        <f aca="false">I225/H225</f>
        <v>845%</v>
      </c>
      <c r="R225" s="0" t="str">
        <f aca="false">I225/M225</f>
        <v>99.65 €</v>
      </c>
      <c r="S225" s="0" t="str">
        <f aca="false">H225/M225</f>
        <v>11.80 €</v>
      </c>
      <c r="T225" s="0" t="str">
        <f aca="false">M225/N225</f>
        <v>3%</v>
      </c>
    </row>
    <row r="226" customFormat="false" ht="15.75" hidden="false" customHeight="true" outlineLevel="0" collapsed="false">
      <c r="A226" s="0" t="n">
        <v>3301352865467360</v>
      </c>
      <c r="B226" s="0" t="s">
        <v>63</v>
      </c>
      <c r="C226" s="0" t="s">
        <v>50</v>
      </c>
      <c r="F226" s="0" t="n">
        <v>2020</v>
      </c>
      <c r="G226" s="0" t="n">
        <v>1</v>
      </c>
      <c r="H226" s="0" t="n">
        <v>39.35</v>
      </c>
      <c r="I226" s="0" t="n">
        <v>0</v>
      </c>
      <c r="J226" s="0" t="str">
        <f aca="false">I226-H226</f>
        <v>- 39.35 €</v>
      </c>
      <c r="K226" s="0" t="str">
        <f aca="false">H226/I226</f>
        <v>#DIV/0!</v>
      </c>
      <c r="L226" s="0" t="str">
        <f aca="false">N226/P226</f>
        <v>0.28%</v>
      </c>
      <c r="M226" s="0" t="n">
        <v>0</v>
      </c>
      <c r="N226" s="0" t="n">
        <v>122</v>
      </c>
      <c r="O226" s="0" t="str">
        <f aca="false">H226/N226</f>
        <v>0.32 €</v>
      </c>
      <c r="P226" s="0" t="n">
        <v>43193</v>
      </c>
      <c r="Q226" s="0" t="str">
        <f aca="false">I226/H226</f>
        <v>0%</v>
      </c>
      <c r="R226" s="0" t="str">
        <f aca="false">I226/M226</f>
        <v>#DIV/0!</v>
      </c>
      <c r="S226" s="0" t="str">
        <f aca="false">H226/M226</f>
        <v>#DIV/0!</v>
      </c>
      <c r="T226" s="0" t="str">
        <f aca="false">M226/N226</f>
        <v>0%</v>
      </c>
    </row>
    <row r="227" customFormat="false" ht="15.75" hidden="false" customHeight="true" outlineLevel="0" collapsed="false">
      <c r="A227" s="0" t="n">
        <v>3301352865467360</v>
      </c>
      <c r="B227" s="0" t="s">
        <v>63</v>
      </c>
      <c r="C227" s="0" t="s">
        <v>50</v>
      </c>
      <c r="F227" s="0" t="n">
        <v>2020</v>
      </c>
      <c r="G227" s="0" t="n">
        <v>2</v>
      </c>
      <c r="H227" s="0" t="n">
        <v>69.16</v>
      </c>
      <c r="I227" s="0" t="n">
        <v>788.1</v>
      </c>
      <c r="J227" s="0" t="str">
        <f aca="false">I227-H227</f>
        <v>718.94 €</v>
      </c>
      <c r="K227" s="0" t="str">
        <f aca="false">H227/I227</f>
        <v>8.78%</v>
      </c>
      <c r="L227" s="0" t="str">
        <f aca="false">N227/P227</f>
        <v>0.31%</v>
      </c>
      <c r="M227" s="0" t="n">
        <v>11</v>
      </c>
      <c r="N227" s="0" t="n">
        <v>331</v>
      </c>
      <c r="O227" s="0" t="str">
        <f aca="false">H227/N227</f>
        <v>0.21 €</v>
      </c>
      <c r="P227" s="0" t="n">
        <v>106583</v>
      </c>
      <c r="Q227" s="0" t="str">
        <f aca="false">I227/H227</f>
        <v>1140%</v>
      </c>
      <c r="R227" s="0" t="str">
        <f aca="false">I227/M227</f>
        <v>71.65 €</v>
      </c>
      <c r="S227" s="0" t="str">
        <f aca="false">H227/M227</f>
        <v>6.29 €</v>
      </c>
      <c r="T227" s="0" t="str">
        <f aca="false">M227/N227</f>
        <v>3%</v>
      </c>
    </row>
    <row r="228" customFormat="false" ht="15.75" hidden="false" customHeight="true" outlineLevel="0" collapsed="false">
      <c r="A228" s="0" t="n">
        <v>2817991632133910</v>
      </c>
      <c r="B228" s="0" t="s">
        <v>63</v>
      </c>
      <c r="C228" s="0" t="s">
        <v>51</v>
      </c>
      <c r="F228" s="0" t="n">
        <v>2020</v>
      </c>
      <c r="G228" s="0" t="n">
        <v>1</v>
      </c>
      <c r="H228" s="0" t="n">
        <v>0</v>
      </c>
      <c r="I228" s="0" t="n">
        <v>0</v>
      </c>
      <c r="J228" s="0" t="str">
        <f aca="false">I228-H228</f>
        <v>-   €</v>
      </c>
      <c r="K228" s="0" t="str">
        <f aca="false">H228/I228</f>
        <v>#DIV/0!</v>
      </c>
      <c r="L228" s="0" t="str">
        <f aca="false">N228/P228</f>
        <v>#DIV/0!</v>
      </c>
      <c r="M228" s="0" t="n">
        <v>0</v>
      </c>
      <c r="N228" s="0" t="n">
        <v>0</v>
      </c>
      <c r="O228" s="0" t="str">
        <f aca="false">H228/N228</f>
        <v>#DIV/0!</v>
      </c>
      <c r="P228" s="0" t="n">
        <v>0</v>
      </c>
      <c r="Q228" s="0" t="str">
        <f aca="false">I228/H228</f>
        <v>#DIV/0!</v>
      </c>
      <c r="R228" s="0" t="str">
        <f aca="false">I228/M228</f>
        <v>#DIV/0!</v>
      </c>
      <c r="S228" s="0" t="str">
        <f aca="false">H228/M228</f>
        <v>#DIV/0!</v>
      </c>
      <c r="T228" s="0" t="str">
        <f aca="false">M228/N228</f>
        <v>#DIV/0!</v>
      </c>
    </row>
    <row r="229" customFormat="false" ht="15.75" hidden="false" customHeight="true" outlineLevel="0" collapsed="false">
      <c r="A229" s="0" t="n">
        <v>2817991632133910</v>
      </c>
      <c r="B229" s="0" t="s">
        <v>63</v>
      </c>
      <c r="C229" s="0" t="s">
        <v>51</v>
      </c>
      <c r="F229" s="0" t="n">
        <v>2020</v>
      </c>
      <c r="G229" s="0" t="n">
        <v>2</v>
      </c>
      <c r="H229" s="0" t="n">
        <v>393.8</v>
      </c>
      <c r="I229" s="0" t="n">
        <v>1480.6</v>
      </c>
      <c r="J229" s="0" t="str">
        <f aca="false">I229-H229</f>
        <v>1,086.80 €</v>
      </c>
      <c r="K229" s="0" t="str">
        <f aca="false">H229/I229</f>
        <v>26.60%</v>
      </c>
      <c r="L229" s="0" t="str">
        <f aca="false">N229/P229</f>
        <v>0.46%</v>
      </c>
      <c r="M229" s="0" t="n">
        <v>25</v>
      </c>
      <c r="N229" s="0" t="n">
        <v>1977</v>
      </c>
      <c r="O229" s="0" t="str">
        <f aca="false">H229/N229</f>
        <v>0.20 €</v>
      </c>
      <c r="P229" s="0" t="n">
        <v>433140</v>
      </c>
      <c r="Q229" s="0" t="str">
        <f aca="false">I229/H229</f>
        <v>376%</v>
      </c>
      <c r="R229" s="0" t="str">
        <f aca="false">I229/M229</f>
        <v>59.22 €</v>
      </c>
      <c r="S229" s="0" t="str">
        <f aca="false">H229/M229</f>
        <v>15.75 €</v>
      </c>
      <c r="T229" s="0" t="str">
        <f aca="false">M229/N229</f>
        <v>1%</v>
      </c>
    </row>
    <row r="230" customFormat="false" ht="15.75" hidden="false" customHeight="true" outlineLevel="0" collapsed="false">
      <c r="A230" s="0" t="n">
        <v>3633189492038760</v>
      </c>
      <c r="B230" s="0" t="s">
        <v>63</v>
      </c>
      <c r="C230" s="0" t="s">
        <v>52</v>
      </c>
      <c r="F230" s="0" t="n">
        <v>2020</v>
      </c>
      <c r="G230" s="0" t="n">
        <v>1</v>
      </c>
      <c r="H230" s="0" t="n">
        <v>0</v>
      </c>
      <c r="I230" s="0" t="n">
        <v>0</v>
      </c>
      <c r="J230" s="0" t="str">
        <f aca="false">I230-H230</f>
        <v>-   €</v>
      </c>
      <c r="K230" s="0" t="str">
        <f aca="false">H230/I230</f>
        <v>#DIV/0!</v>
      </c>
      <c r="L230" s="0" t="str">
        <f aca="false">N230/P230</f>
        <v>#DIV/0!</v>
      </c>
      <c r="M230" s="0" t="n">
        <v>0</v>
      </c>
      <c r="N230" s="0" t="n">
        <v>0</v>
      </c>
      <c r="O230" s="0" t="str">
        <f aca="false">H230/N230</f>
        <v>#DIV/0!</v>
      </c>
      <c r="P230" s="0" t="n">
        <v>0</v>
      </c>
      <c r="Q230" s="0" t="str">
        <f aca="false">I230/H230</f>
        <v>#DIV/0!</v>
      </c>
      <c r="R230" s="0" t="str">
        <f aca="false">I230/M230</f>
        <v>#DIV/0!</v>
      </c>
      <c r="S230" s="0" t="str">
        <f aca="false">H230/M230</f>
        <v>#DIV/0!</v>
      </c>
      <c r="T230" s="0" t="str">
        <f aca="false">M230/N230</f>
        <v>#DIV/0!</v>
      </c>
    </row>
    <row r="231" customFormat="false" ht="15.75" hidden="false" customHeight="true" outlineLevel="0" collapsed="false">
      <c r="A231" s="0" t="n">
        <v>3633189492038760</v>
      </c>
      <c r="B231" s="0" t="s">
        <v>63</v>
      </c>
      <c r="C231" s="0" t="s">
        <v>52</v>
      </c>
      <c r="F231" s="0" t="n">
        <v>2020</v>
      </c>
      <c r="G231" s="0" t="n">
        <v>2</v>
      </c>
      <c r="H231" s="0" t="n">
        <v>0</v>
      </c>
      <c r="I231" s="0" t="n">
        <v>0</v>
      </c>
      <c r="J231" s="0" t="str">
        <f aca="false">I231-H231</f>
        <v>-   €</v>
      </c>
      <c r="K231" s="0" t="str">
        <f aca="false">H231/I231</f>
        <v>#DIV/0!</v>
      </c>
      <c r="L231" s="0" t="str">
        <f aca="false">N231/P231</f>
        <v>#DIV/0!</v>
      </c>
      <c r="M231" s="0" t="n">
        <v>0</v>
      </c>
      <c r="N231" s="0" t="n">
        <v>0</v>
      </c>
      <c r="O231" s="0" t="str">
        <f aca="false">H231/N231</f>
        <v>#DIV/0!</v>
      </c>
      <c r="P231" s="0" t="n">
        <v>0</v>
      </c>
      <c r="Q231" s="0" t="str">
        <f aca="false">I231/H231</f>
        <v>#DIV/0!</v>
      </c>
      <c r="R231" s="0" t="str">
        <f aca="false">I231/M231</f>
        <v>#DIV/0!</v>
      </c>
      <c r="S231" s="0" t="str">
        <f aca="false">H231/M231</f>
        <v>#DIV/0!</v>
      </c>
      <c r="T231" s="0" t="str">
        <f aca="false">M231/N231</f>
        <v>#DIV/0!</v>
      </c>
    </row>
    <row r="232" customFormat="false" ht="15.75" hidden="false" customHeight="true" outlineLevel="0" collapsed="false">
      <c r="A232" s="0" t="n">
        <v>963676318374413</v>
      </c>
      <c r="B232" s="0" t="s">
        <v>63</v>
      </c>
      <c r="C232" s="0" t="s">
        <v>3</v>
      </c>
      <c r="F232" s="0" t="n">
        <v>2020</v>
      </c>
      <c r="G232" s="0" t="n">
        <v>3</v>
      </c>
      <c r="H232" s="0" t="n">
        <v>2580.36</v>
      </c>
      <c r="I232" s="0" t="n">
        <v>22316.2</v>
      </c>
      <c r="J232" s="0" t="str">
        <f aca="false">I232-H232</f>
        <v>19,735.84 €</v>
      </c>
      <c r="K232" s="0" t="str">
        <f aca="false">H232/I232</f>
        <v>11.56%</v>
      </c>
      <c r="L232" s="0" t="str">
        <f aca="false">N232/P232</f>
        <v>0.53%</v>
      </c>
      <c r="M232" s="0" t="n">
        <v>260</v>
      </c>
      <c r="N232" s="0" t="n">
        <v>9402</v>
      </c>
      <c r="O232" s="0" t="str">
        <f aca="false">H232/N232</f>
        <v>0.27 €</v>
      </c>
      <c r="P232" s="0" t="n">
        <v>1764992</v>
      </c>
      <c r="Q232" s="0" t="str">
        <f aca="false">I232/H232</f>
        <v>865%</v>
      </c>
      <c r="R232" s="0" t="str">
        <f aca="false">I232/M232</f>
        <v>85.83 €</v>
      </c>
      <c r="S232" s="0" t="str">
        <f aca="false">H232/M232</f>
        <v>9.92 €</v>
      </c>
      <c r="T232" s="0" t="str">
        <f aca="false">M232/N232</f>
        <v>3%</v>
      </c>
    </row>
    <row r="233" customFormat="false" ht="15.75" hidden="false" customHeight="true" outlineLevel="0" collapsed="false">
      <c r="A233" s="0" t="n">
        <v>3301352865467360</v>
      </c>
      <c r="B233" s="0" t="s">
        <v>63</v>
      </c>
      <c r="C233" s="0" t="s">
        <v>50</v>
      </c>
      <c r="F233" s="0" t="n">
        <v>2020</v>
      </c>
      <c r="G233" s="0" t="n">
        <v>3</v>
      </c>
      <c r="H233" s="0" t="n">
        <v>100.84</v>
      </c>
      <c r="I233" s="0" t="n">
        <v>293.5</v>
      </c>
      <c r="J233" s="0" t="str">
        <f aca="false">I233-H233</f>
        <v>192.66 €</v>
      </c>
      <c r="K233" s="0" t="str">
        <f aca="false">H233/I233</f>
        <v>34.36%</v>
      </c>
      <c r="L233" s="0" t="str">
        <f aca="false">N233/P233</f>
        <v>0.31%</v>
      </c>
      <c r="M233" s="0" t="n">
        <v>6</v>
      </c>
      <c r="N233" s="0" t="n">
        <v>438</v>
      </c>
      <c r="O233" s="0" t="str">
        <f aca="false">H233/N233</f>
        <v>0.23 €</v>
      </c>
      <c r="P233" s="0" t="n">
        <v>139400</v>
      </c>
      <c r="Q233" s="0" t="str">
        <f aca="false">I233/H233</f>
        <v>291%</v>
      </c>
      <c r="R233" s="0" t="str">
        <f aca="false">I233/M233</f>
        <v>48.92 €</v>
      </c>
      <c r="S233" s="0" t="str">
        <f aca="false">H233/M233</f>
        <v>16.81 €</v>
      </c>
      <c r="T233" s="0" t="str">
        <f aca="false">M233/N233</f>
        <v>1%</v>
      </c>
    </row>
    <row r="234" customFormat="false" ht="15.75" hidden="false" customHeight="true" outlineLevel="0" collapsed="false">
      <c r="A234" s="0" t="n">
        <v>2817991632133910</v>
      </c>
      <c r="B234" s="0" t="s">
        <v>63</v>
      </c>
      <c r="C234" s="0" t="s">
        <v>51</v>
      </c>
      <c r="F234" s="0" t="n">
        <v>2020</v>
      </c>
      <c r="G234" s="0" t="n">
        <v>3</v>
      </c>
      <c r="H234" s="0" t="n">
        <v>754.29</v>
      </c>
      <c r="I234" s="0" t="n">
        <v>2201.6</v>
      </c>
      <c r="J234" s="0" t="str">
        <f aca="false">I234-H234</f>
        <v>1,447.31 €</v>
      </c>
      <c r="K234" s="0" t="str">
        <f aca="false">H234/I234</f>
        <v>34.26%</v>
      </c>
      <c r="L234" s="0" t="str">
        <f aca="false">N234/P234</f>
        <v>0.48%</v>
      </c>
      <c r="M234" s="0" t="n">
        <v>39</v>
      </c>
      <c r="N234" s="0" t="n">
        <v>3461</v>
      </c>
      <c r="O234" s="0" t="str">
        <f aca="false">H234/N234</f>
        <v>0.22 €</v>
      </c>
      <c r="P234" s="0" t="n">
        <v>722463</v>
      </c>
      <c r="Q234" s="0" t="str">
        <f aca="false">I234/H234</f>
        <v>292%</v>
      </c>
      <c r="R234" s="0" t="str">
        <f aca="false">I234/M234</f>
        <v>56.45 €</v>
      </c>
      <c r="S234" s="0" t="str">
        <f aca="false">H234/M234</f>
        <v>19.34 €</v>
      </c>
      <c r="T234" s="0" t="str">
        <f aca="false">M234/N234</f>
        <v>1%</v>
      </c>
    </row>
    <row r="235" customFormat="false" ht="15.75" hidden="false" customHeight="true" outlineLevel="0" collapsed="false">
      <c r="A235" s="0" t="n">
        <v>3633189492038760</v>
      </c>
      <c r="B235" s="0" t="s">
        <v>63</v>
      </c>
      <c r="C235" s="0" t="s">
        <v>52</v>
      </c>
      <c r="F235" s="0" t="n">
        <v>2020</v>
      </c>
      <c r="G235" s="0" t="n">
        <v>3</v>
      </c>
      <c r="H235" s="0" t="n">
        <v>260.4</v>
      </c>
      <c r="I235" s="0" t="n">
        <v>236.9</v>
      </c>
      <c r="J235" s="0" t="str">
        <f aca="false">I235-H235</f>
        <v>- 23.50 €</v>
      </c>
      <c r="K235" s="0" t="str">
        <f aca="false">H235/I235</f>
        <v>109.92%</v>
      </c>
      <c r="L235" s="0" t="str">
        <f aca="false">N235/P235</f>
        <v>0.52%</v>
      </c>
      <c r="M235" s="0" t="n">
        <v>3</v>
      </c>
      <c r="N235" s="0" t="n">
        <v>1155</v>
      </c>
      <c r="O235" s="0" t="str">
        <f aca="false">H235/N235</f>
        <v>0.23 €</v>
      </c>
      <c r="P235" s="0" t="n">
        <v>222038</v>
      </c>
      <c r="Q235" s="0" t="str">
        <f aca="false">I235/H235</f>
        <v>91%</v>
      </c>
      <c r="R235" s="0" t="str">
        <f aca="false">I235/M235</f>
        <v>78.97 €</v>
      </c>
      <c r="S235" s="0" t="str">
        <f aca="false">H235/M235</f>
        <v>86.80 €</v>
      </c>
      <c r="T235" s="0" t="str">
        <f aca="false">M235/N235</f>
        <v>0%</v>
      </c>
    </row>
    <row r="236" customFormat="false" ht="15.75" hidden="false" customHeight="true" outlineLevel="0" collapsed="false">
      <c r="A236" s="0" t="n">
        <v>963676318374413</v>
      </c>
      <c r="B236" s="0" t="s">
        <v>63</v>
      </c>
      <c r="C236" s="0" t="s">
        <v>3</v>
      </c>
      <c r="F236" s="0" t="n">
        <v>2020</v>
      </c>
      <c r="G236" s="0" t="n">
        <v>4</v>
      </c>
      <c r="H236" s="0" t="n">
        <v>2035.07</v>
      </c>
      <c r="I236" s="0" t="n">
        <v>15686</v>
      </c>
      <c r="J236" s="0" t="str">
        <f aca="false">I236-H236</f>
        <v>13,650.93 €</v>
      </c>
      <c r="K236" s="0" t="str">
        <f aca="false">H236/I236</f>
        <v>12.97%</v>
      </c>
      <c r="L236" s="0" t="str">
        <f aca="false">N236/P236</f>
        <v>0.62%</v>
      </c>
      <c r="M236" s="0" t="n">
        <v>164</v>
      </c>
      <c r="N236" s="0" t="n">
        <v>7482</v>
      </c>
      <c r="O236" s="0" t="str">
        <f aca="false">H236/N236</f>
        <v>0.27 €</v>
      </c>
      <c r="P236" s="0" t="n">
        <v>1201172</v>
      </c>
      <c r="Q236" s="0" t="str">
        <f aca="false">I236/H236</f>
        <v>771%</v>
      </c>
      <c r="R236" s="0" t="str">
        <f aca="false">I236/M236</f>
        <v>95.65 €</v>
      </c>
      <c r="S236" s="0" t="str">
        <f aca="false">H236/M236</f>
        <v>12.41 €</v>
      </c>
      <c r="T236" s="0" t="str">
        <f aca="false">M236/N236</f>
        <v>2%</v>
      </c>
    </row>
    <row r="237" customFormat="false" ht="15.75" hidden="false" customHeight="true" outlineLevel="0" collapsed="false">
      <c r="A237" s="0" t="n">
        <v>3301352865467360</v>
      </c>
      <c r="B237" s="0" t="s">
        <v>63</v>
      </c>
      <c r="C237" s="0" t="s">
        <v>50</v>
      </c>
      <c r="F237" s="0" t="n">
        <v>2020</v>
      </c>
      <c r="G237" s="0" t="n">
        <v>4</v>
      </c>
      <c r="H237" s="0" t="n">
        <v>206.01</v>
      </c>
      <c r="I237" s="0" t="n">
        <v>834.1</v>
      </c>
      <c r="J237" s="0" t="str">
        <f aca="false">I237-H237</f>
        <v>628.09 €</v>
      </c>
      <c r="K237" s="0" t="str">
        <f aca="false">H237/I237</f>
        <v>24.70%</v>
      </c>
      <c r="L237" s="0" t="str">
        <f aca="false">N237/P237</f>
        <v>0.58%</v>
      </c>
      <c r="M237" s="0" t="n">
        <v>14</v>
      </c>
      <c r="N237" s="0" t="n">
        <v>1374</v>
      </c>
      <c r="O237" s="0" t="str">
        <f aca="false">H237/N237</f>
        <v>0.15 €</v>
      </c>
      <c r="P237" s="0" t="n">
        <v>235355</v>
      </c>
      <c r="Q237" s="0" t="str">
        <f aca="false">I237/H237</f>
        <v>405%</v>
      </c>
      <c r="R237" s="0" t="str">
        <f aca="false">I237/M237</f>
        <v>59.58 €</v>
      </c>
      <c r="S237" s="0" t="str">
        <f aca="false">H237/M237</f>
        <v>14.72 €</v>
      </c>
      <c r="T237" s="0" t="str">
        <f aca="false">M237/N237</f>
        <v>1%</v>
      </c>
    </row>
    <row r="238" customFormat="false" ht="15.75" hidden="false" customHeight="true" outlineLevel="0" collapsed="false">
      <c r="A238" s="0" t="n">
        <v>2817991632133910</v>
      </c>
      <c r="B238" s="0" t="s">
        <v>63</v>
      </c>
      <c r="C238" s="0" t="s">
        <v>51</v>
      </c>
      <c r="F238" s="0" t="n">
        <v>2020</v>
      </c>
      <c r="G238" s="0" t="n">
        <v>4</v>
      </c>
      <c r="H238" s="0" t="n">
        <v>2043.23</v>
      </c>
      <c r="I238" s="0" t="n">
        <v>6028.8</v>
      </c>
      <c r="J238" s="0" t="str">
        <f aca="false">I238-H238</f>
        <v>3,985.57 €</v>
      </c>
      <c r="K238" s="0" t="str">
        <f aca="false">H238/I238</f>
        <v>33.89%</v>
      </c>
      <c r="L238" s="0" t="str">
        <f aca="false">N238/P238</f>
        <v>0.65%</v>
      </c>
      <c r="M238" s="0" t="n">
        <v>95</v>
      </c>
      <c r="N238" s="0" t="n">
        <v>9521</v>
      </c>
      <c r="O238" s="0" t="str">
        <f aca="false">H238/N238</f>
        <v>0.21 €</v>
      </c>
      <c r="P238" s="0" t="n">
        <v>1460480</v>
      </c>
      <c r="Q238" s="0" t="str">
        <f aca="false">I238/H238</f>
        <v>295%</v>
      </c>
      <c r="R238" s="0" t="str">
        <f aca="false">I238/M238</f>
        <v>63.46 €</v>
      </c>
      <c r="S238" s="0" t="str">
        <f aca="false">H238/M238</f>
        <v>21.51 €</v>
      </c>
      <c r="T238" s="0" t="str">
        <f aca="false">M238/N238</f>
        <v>1%</v>
      </c>
    </row>
    <row r="239" customFormat="false" ht="15.75" hidden="false" customHeight="true" outlineLevel="0" collapsed="false">
      <c r="A239" s="0" t="n">
        <v>3633189492038760</v>
      </c>
      <c r="B239" s="0" t="s">
        <v>63</v>
      </c>
      <c r="C239" s="0" t="s">
        <v>52</v>
      </c>
      <c r="F239" s="0" t="n">
        <v>2020</v>
      </c>
      <c r="G239" s="0" t="n">
        <v>4</v>
      </c>
      <c r="H239" s="0" t="n">
        <v>1217.62</v>
      </c>
      <c r="I239" s="0" t="n">
        <v>2226.4</v>
      </c>
      <c r="J239" s="0" t="str">
        <f aca="false">I239-H239</f>
        <v>1,008.78 €</v>
      </c>
      <c r="K239" s="0" t="str">
        <f aca="false">H239/I239</f>
        <v>54.69%</v>
      </c>
      <c r="L239" s="0" t="str">
        <f aca="false">N239/P239</f>
        <v>0.80%</v>
      </c>
      <c r="M239" s="0" t="n">
        <v>24</v>
      </c>
      <c r="N239" s="0" t="n">
        <v>6084</v>
      </c>
      <c r="O239" s="0" t="str">
        <f aca="false">H239/N239</f>
        <v>0.20 €</v>
      </c>
      <c r="P239" s="0" t="n">
        <v>763137</v>
      </c>
      <c r="Q239" s="0" t="str">
        <f aca="false">I239/H239</f>
        <v>183%</v>
      </c>
      <c r="R239" s="0" t="str">
        <f aca="false">I239/M239</f>
        <v>92.77 €</v>
      </c>
      <c r="S239" s="0" t="str">
        <f aca="false">H239/M239</f>
        <v>50.73 €</v>
      </c>
      <c r="T239" s="0" t="str">
        <f aca="false">M239/N239</f>
        <v>0%</v>
      </c>
    </row>
    <row r="240" customFormat="false" ht="15.75" hidden="false" customHeight="true" outlineLevel="0" collapsed="false">
      <c r="A240" s="0" t="n">
        <v>963676318374413</v>
      </c>
      <c r="B240" s="0" t="s">
        <v>63</v>
      </c>
      <c r="C240" s="0" t="s">
        <v>3</v>
      </c>
      <c r="F240" s="0" t="n">
        <v>2020</v>
      </c>
      <c r="G240" s="0" t="n">
        <v>5</v>
      </c>
      <c r="H240" s="0" t="n">
        <v>1635.26</v>
      </c>
      <c r="I240" s="0" t="n">
        <v>16460.1</v>
      </c>
      <c r="J240" s="0" t="str">
        <f aca="false">I240-H240</f>
        <v>14,824.84 €</v>
      </c>
      <c r="K240" s="0" t="str">
        <f aca="false">H240/I240</f>
        <v>9.93%</v>
      </c>
      <c r="L240" s="0" t="str">
        <f aca="false">N240/P240</f>
        <v>0.47%</v>
      </c>
      <c r="M240" s="0" t="n">
        <v>173</v>
      </c>
      <c r="N240" s="0" t="n">
        <v>6803</v>
      </c>
      <c r="O240" s="0" t="str">
        <f aca="false">H240/N240</f>
        <v>0.24 €</v>
      </c>
      <c r="P240" s="0" t="n">
        <v>1454216</v>
      </c>
      <c r="Q240" s="0" t="str">
        <f aca="false">I240/H240</f>
        <v>1007%</v>
      </c>
      <c r="R240" s="0" t="str">
        <f aca="false">I240/M240</f>
        <v>95.15 €</v>
      </c>
      <c r="S240" s="0" t="str">
        <f aca="false">H240/M240</f>
        <v>9.45 €</v>
      </c>
      <c r="T240" s="0" t="str">
        <f aca="false">M240/N240</f>
        <v>3%</v>
      </c>
    </row>
    <row r="241" customFormat="false" ht="15.75" hidden="false" customHeight="true" outlineLevel="0" collapsed="false">
      <c r="A241" s="0" t="n">
        <v>3301352865467360</v>
      </c>
      <c r="B241" s="0" t="s">
        <v>63</v>
      </c>
      <c r="C241" s="0" t="s">
        <v>50</v>
      </c>
      <c r="F241" s="0" t="n">
        <v>2020</v>
      </c>
      <c r="G241" s="0" t="n">
        <v>5</v>
      </c>
      <c r="H241" s="0" t="n">
        <v>207.07</v>
      </c>
      <c r="I241" s="0" t="n">
        <v>2062.7</v>
      </c>
      <c r="J241" s="0" t="str">
        <f aca="false">I241-H241</f>
        <v>1,855.63 €</v>
      </c>
      <c r="K241" s="0" t="str">
        <f aca="false">H241/I241</f>
        <v>10.04%</v>
      </c>
      <c r="L241" s="0" t="str">
        <f aca="false">N241/P241</f>
        <v>0.60%</v>
      </c>
      <c r="M241" s="0" t="n">
        <v>24</v>
      </c>
      <c r="N241" s="0" t="n">
        <v>1591</v>
      </c>
      <c r="O241" s="0" t="str">
        <f aca="false">H241/N241</f>
        <v>0.13 €</v>
      </c>
      <c r="P241" s="0" t="n">
        <v>265422</v>
      </c>
      <c r="Q241" s="0" t="str">
        <f aca="false">I241/H241</f>
        <v>996%</v>
      </c>
      <c r="R241" s="0" t="str">
        <f aca="false">I241/M241</f>
        <v>85.95 €</v>
      </c>
      <c r="S241" s="0" t="str">
        <f aca="false">H241/M241</f>
        <v>8.63 €</v>
      </c>
      <c r="T241" s="0" t="str">
        <f aca="false">M241/N241</f>
        <v>2%</v>
      </c>
    </row>
    <row r="242" customFormat="false" ht="15.75" hidden="false" customHeight="true" outlineLevel="0" collapsed="false">
      <c r="A242" s="0" t="n">
        <v>2817991632133910</v>
      </c>
      <c r="B242" s="0" t="s">
        <v>63</v>
      </c>
      <c r="C242" s="0" t="s">
        <v>51</v>
      </c>
      <c r="F242" s="0" t="n">
        <v>2020</v>
      </c>
      <c r="G242" s="0" t="n">
        <v>5</v>
      </c>
      <c r="H242" s="0" t="n">
        <v>703.22</v>
      </c>
      <c r="I242" s="0" t="n">
        <v>2935.9</v>
      </c>
      <c r="J242" s="0" t="str">
        <f aca="false">I242-H242</f>
        <v>2,232.68 €</v>
      </c>
      <c r="K242" s="0" t="str">
        <f aca="false">H242/I242</f>
        <v>23.95%</v>
      </c>
      <c r="L242" s="0" t="str">
        <f aca="false">N242/P242</f>
        <v>0.71%</v>
      </c>
      <c r="M242" s="0" t="n">
        <v>41</v>
      </c>
      <c r="N242" s="0" t="n">
        <v>4735</v>
      </c>
      <c r="O242" s="0" t="str">
        <f aca="false">H242/N242</f>
        <v>0.15 €</v>
      </c>
      <c r="P242" s="0" t="n">
        <v>671527</v>
      </c>
      <c r="Q242" s="0" t="str">
        <f aca="false">I242/H242</f>
        <v>417%</v>
      </c>
      <c r="R242" s="0" t="str">
        <f aca="false">I242/M242</f>
        <v>71.61 €</v>
      </c>
      <c r="S242" s="0" t="str">
        <f aca="false">H242/M242</f>
        <v>17.15 €</v>
      </c>
      <c r="T242" s="0" t="str">
        <f aca="false">M242/N242</f>
        <v>1%</v>
      </c>
    </row>
    <row r="243" customFormat="false" ht="15.75" hidden="false" customHeight="true" outlineLevel="0" collapsed="false">
      <c r="A243" s="0" t="n">
        <v>3633189492038760</v>
      </c>
      <c r="B243" s="0" t="s">
        <v>63</v>
      </c>
      <c r="C243" s="0" t="s">
        <v>52</v>
      </c>
      <c r="F243" s="0" t="n">
        <v>2020</v>
      </c>
      <c r="G243" s="0" t="n">
        <v>5</v>
      </c>
      <c r="H243" s="0" t="n">
        <v>569.15</v>
      </c>
      <c r="I243" s="0" t="n">
        <v>2886.3</v>
      </c>
      <c r="J243" s="0" t="str">
        <f aca="false">I243-H243</f>
        <v>2,317.15 €</v>
      </c>
      <c r="K243" s="0" t="str">
        <f aca="false">H243/I243</f>
        <v>19.72%</v>
      </c>
      <c r="L243" s="0" t="str">
        <f aca="false">N243/P243</f>
        <v>0.53%</v>
      </c>
      <c r="M243" s="0" t="n">
        <v>31</v>
      </c>
      <c r="N243" s="0" t="n">
        <v>4177</v>
      </c>
      <c r="O243" s="0" t="str">
        <f aca="false">H243/N243</f>
        <v>0.14 €</v>
      </c>
      <c r="P243" s="0" t="n">
        <v>788396</v>
      </c>
      <c r="Q243" s="0" t="str">
        <f aca="false">I243/H243</f>
        <v>507%</v>
      </c>
      <c r="R243" s="0" t="str">
        <f aca="false">I243/M243</f>
        <v>93.11 €</v>
      </c>
      <c r="S243" s="0" t="str">
        <f aca="false">H243/M243</f>
        <v>18.36 €</v>
      </c>
      <c r="T243" s="0" t="str">
        <f aca="false">M243/N243</f>
        <v>1%</v>
      </c>
    </row>
    <row r="244" customFormat="false" ht="15.75" hidden="false" customHeight="true" outlineLevel="0" collapsed="false">
      <c r="A244" s="0" t="n">
        <v>963676318374413</v>
      </c>
      <c r="B244" s="0" t="s">
        <v>63</v>
      </c>
      <c r="C244" s="0" t="s">
        <v>3</v>
      </c>
      <c r="F244" s="0" t="n">
        <v>2020</v>
      </c>
      <c r="G244" s="0" t="n">
        <v>6</v>
      </c>
      <c r="H244" s="0" t="n">
        <v>1158.52</v>
      </c>
      <c r="I244" s="0" t="n">
        <v>11612.1</v>
      </c>
      <c r="J244" s="0" t="str">
        <f aca="false">I244-H244</f>
        <v>10,453.58 €</v>
      </c>
      <c r="K244" s="0" t="str">
        <f aca="false">H244/I244</f>
        <v>9.98%</v>
      </c>
      <c r="L244" s="0" t="str">
        <f aca="false">N244/P244</f>
        <v>0.45%</v>
      </c>
      <c r="M244" s="0" t="n">
        <v>135</v>
      </c>
      <c r="N244" s="0" t="n">
        <v>5379</v>
      </c>
      <c r="O244" s="0" t="str">
        <f aca="false">H244/N244</f>
        <v>0.22 €</v>
      </c>
      <c r="P244" s="0" t="n">
        <v>1192063</v>
      </c>
      <c r="Q244" s="0" t="str">
        <f aca="false">I244/H244</f>
        <v>1002%</v>
      </c>
      <c r="R244" s="0" t="str">
        <f aca="false">I244/M244</f>
        <v>86.02 €</v>
      </c>
      <c r="S244" s="0" t="str">
        <f aca="false">H244/M244</f>
        <v>8.58 €</v>
      </c>
      <c r="T244" s="0" t="str">
        <f aca="false">M244/N244</f>
        <v>3%</v>
      </c>
    </row>
    <row r="245" customFormat="false" ht="15.75" hidden="false" customHeight="true" outlineLevel="0" collapsed="false">
      <c r="A245" s="0" t="n">
        <v>3301352865467360</v>
      </c>
      <c r="B245" s="0" t="s">
        <v>63</v>
      </c>
      <c r="C245" s="0" t="s">
        <v>50</v>
      </c>
      <c r="F245" s="0" t="n">
        <v>2020</v>
      </c>
      <c r="G245" s="0" t="n">
        <v>6</v>
      </c>
      <c r="H245" s="0" t="n">
        <v>88.56</v>
      </c>
      <c r="I245" s="0" t="n">
        <v>695.2</v>
      </c>
      <c r="J245" s="0" t="str">
        <f aca="false">I245-H245</f>
        <v>606.64 €</v>
      </c>
      <c r="K245" s="0" t="str">
        <f aca="false">H245/I245</f>
        <v>12.74%</v>
      </c>
      <c r="L245" s="0" t="str">
        <f aca="false">N245/P245</f>
        <v>0.45%</v>
      </c>
      <c r="M245" s="0" t="n">
        <v>10</v>
      </c>
      <c r="N245" s="0" t="n">
        <v>704</v>
      </c>
      <c r="O245" s="0" t="str">
        <f aca="false">H245/N245</f>
        <v>0.13 €</v>
      </c>
      <c r="P245" s="0" t="n">
        <v>154948</v>
      </c>
      <c r="Q245" s="0" t="str">
        <f aca="false">I245/H245</f>
        <v>785%</v>
      </c>
      <c r="R245" s="0" t="str">
        <f aca="false">I245/M245</f>
        <v>69.52 €</v>
      </c>
      <c r="S245" s="0" t="str">
        <f aca="false">H245/M245</f>
        <v>8.86 €</v>
      </c>
      <c r="T245" s="0" t="str">
        <f aca="false">M245/N245</f>
        <v>1%</v>
      </c>
    </row>
    <row r="246" customFormat="false" ht="15.75" hidden="false" customHeight="true" outlineLevel="0" collapsed="false">
      <c r="A246" s="0" t="n">
        <v>2817991632133910</v>
      </c>
      <c r="B246" s="0" t="s">
        <v>63</v>
      </c>
      <c r="C246" s="0" t="s">
        <v>51</v>
      </c>
      <c r="F246" s="0" t="n">
        <v>2020</v>
      </c>
      <c r="G246" s="0" t="n">
        <v>6</v>
      </c>
      <c r="H246" s="0" t="n">
        <v>233.05</v>
      </c>
      <c r="I246" s="0" t="n">
        <v>1251.2</v>
      </c>
      <c r="J246" s="0" t="str">
        <f aca="false">I246-H246</f>
        <v>1,018.15 €</v>
      </c>
      <c r="K246" s="0" t="str">
        <f aca="false">H246/I246</f>
        <v>18.63%</v>
      </c>
      <c r="L246" s="0" t="str">
        <f aca="false">N246/P246</f>
        <v>0.54%</v>
      </c>
      <c r="M246" s="0" t="n">
        <v>23</v>
      </c>
      <c r="N246" s="0" t="n">
        <v>2187</v>
      </c>
      <c r="O246" s="0" t="str">
        <f aca="false">H246/N246</f>
        <v>0.11 €</v>
      </c>
      <c r="P246" s="0" t="n">
        <v>405873</v>
      </c>
      <c r="Q246" s="0" t="str">
        <f aca="false">I246/H246</f>
        <v>537%</v>
      </c>
      <c r="R246" s="0" t="str">
        <f aca="false">I246/M246</f>
        <v>54.40 €</v>
      </c>
      <c r="S246" s="0" t="str">
        <f aca="false">H246/M246</f>
        <v>10.13 €</v>
      </c>
      <c r="T246" s="0" t="str">
        <f aca="false">M246/N246</f>
        <v>1%</v>
      </c>
    </row>
    <row r="247" customFormat="false" ht="15.75" hidden="false" customHeight="true" outlineLevel="0" collapsed="false">
      <c r="A247" s="0" t="n">
        <v>3633189492038760</v>
      </c>
      <c r="B247" s="0" t="s">
        <v>63</v>
      </c>
      <c r="C247" s="0" t="s">
        <v>52</v>
      </c>
      <c r="F247" s="0" t="n">
        <v>2020</v>
      </c>
      <c r="G247" s="0" t="n">
        <v>6</v>
      </c>
      <c r="H247" s="0" t="n">
        <v>156.87</v>
      </c>
      <c r="I247" s="0" t="n">
        <v>765.2</v>
      </c>
      <c r="J247" s="0" t="str">
        <f aca="false">I247-H247</f>
        <v>608.33 €</v>
      </c>
      <c r="K247" s="0" t="str">
        <f aca="false">H247/I247</f>
        <v>20.50%</v>
      </c>
      <c r="L247" s="0" t="str">
        <f aca="false">N247/P247</f>
        <v>0.48%</v>
      </c>
      <c r="M247" s="0" t="n">
        <v>11</v>
      </c>
      <c r="N247" s="0" t="n">
        <v>1636</v>
      </c>
      <c r="O247" s="0" t="str">
        <f aca="false">H247/N247</f>
        <v>0.10 €</v>
      </c>
      <c r="P247" s="0" t="n">
        <v>343049</v>
      </c>
      <c r="Q247" s="0" t="str">
        <f aca="false">I247/H247</f>
        <v>488%</v>
      </c>
      <c r="R247" s="0" t="str">
        <f aca="false">I247/M247</f>
        <v>69.56 €</v>
      </c>
      <c r="S247" s="0" t="str">
        <f aca="false">H247/M247</f>
        <v>14.26 €</v>
      </c>
      <c r="T247" s="0" t="str">
        <f aca="false">M247/N247</f>
        <v>1%</v>
      </c>
    </row>
    <row r="248" customFormat="false" ht="15.75" hidden="false" customHeight="true" outlineLevel="0" collapsed="false">
      <c r="A248" s="0" t="n">
        <v>963676318374413</v>
      </c>
      <c r="B248" s="0" t="s">
        <v>63</v>
      </c>
      <c r="C248" s="0" t="s">
        <v>3</v>
      </c>
      <c r="F248" s="0" t="n">
        <v>2020</v>
      </c>
      <c r="G248" s="0" t="n">
        <v>7</v>
      </c>
      <c r="H248" s="0" t="n">
        <v>1564.87</v>
      </c>
      <c r="I248" s="0" t="n">
        <v>11939.89</v>
      </c>
      <c r="J248" s="0" t="str">
        <f aca="false">I248-H248</f>
        <v>10,375.02 €</v>
      </c>
      <c r="K248" s="0" t="str">
        <f aca="false">H248/I248</f>
        <v>13.11%</v>
      </c>
      <c r="L248" s="0" t="str">
        <f aca="false">N248/P248</f>
        <v>0.42%</v>
      </c>
      <c r="M248" s="0" t="n">
        <v>143</v>
      </c>
      <c r="N248" s="0" t="n">
        <v>5945</v>
      </c>
      <c r="O248" s="0" t="str">
        <f aca="false">H248/N248</f>
        <v>0.26 €</v>
      </c>
      <c r="P248" s="0" t="n">
        <v>1400057</v>
      </c>
      <c r="Q248" s="0" t="str">
        <f aca="false">I248/H248</f>
        <v>763%</v>
      </c>
      <c r="R248" s="0" t="str">
        <f aca="false">I248/M248</f>
        <v>83.50 €</v>
      </c>
      <c r="S248" s="0" t="str">
        <f aca="false">H248/M248</f>
        <v>10.94 €</v>
      </c>
      <c r="T248" s="0" t="str">
        <f aca="false">M248/N248</f>
        <v>2%</v>
      </c>
    </row>
    <row r="249" customFormat="false" ht="15.75" hidden="false" customHeight="true" outlineLevel="0" collapsed="false">
      <c r="A249" s="0" t="n">
        <v>3301352865467360</v>
      </c>
      <c r="B249" s="0" t="s">
        <v>63</v>
      </c>
      <c r="C249" s="0" t="s">
        <v>50</v>
      </c>
      <c r="F249" s="0" t="n">
        <v>2020</v>
      </c>
      <c r="G249" s="0" t="n">
        <v>7</v>
      </c>
      <c r="H249" s="0" t="n">
        <v>419.35</v>
      </c>
      <c r="I249" s="0" t="n">
        <v>1583.7</v>
      </c>
      <c r="J249" s="0" t="str">
        <f aca="false">I249-H249</f>
        <v>1,164.35 €</v>
      </c>
      <c r="K249" s="0" t="str">
        <f aca="false">H249/I249</f>
        <v>26.48%</v>
      </c>
      <c r="L249" s="0" t="str">
        <f aca="false">N249/P249</f>
        <v>0.45%</v>
      </c>
      <c r="M249" s="0" t="n">
        <v>18</v>
      </c>
      <c r="N249" s="0" t="n">
        <v>1327</v>
      </c>
      <c r="O249" s="0" t="str">
        <f aca="false">H249/N249</f>
        <v>0.32 €</v>
      </c>
      <c r="P249" s="0" t="n">
        <v>297612</v>
      </c>
      <c r="Q249" s="0" t="str">
        <f aca="false">I249/H249</f>
        <v>378%</v>
      </c>
      <c r="R249" s="0" t="str">
        <f aca="false">I249/M249</f>
        <v>87.98 €</v>
      </c>
      <c r="S249" s="0" t="str">
        <f aca="false">H249/M249</f>
        <v>23.30 €</v>
      </c>
      <c r="T249" s="0" t="str">
        <f aca="false">M249/N249</f>
        <v>1%</v>
      </c>
    </row>
    <row r="250" customFormat="false" ht="15.75" hidden="false" customHeight="true" outlineLevel="0" collapsed="false">
      <c r="A250" s="0" t="n">
        <v>2817991632133910</v>
      </c>
      <c r="B250" s="0" t="s">
        <v>63</v>
      </c>
      <c r="C250" s="0" t="s">
        <v>51</v>
      </c>
      <c r="F250" s="0" t="n">
        <v>2020</v>
      </c>
      <c r="G250" s="0" t="n">
        <v>7</v>
      </c>
      <c r="H250" s="0" t="n">
        <v>141.36</v>
      </c>
      <c r="I250" s="0" t="n">
        <v>779.7</v>
      </c>
      <c r="J250" s="0" t="str">
        <f aca="false">I250-H250</f>
        <v>638.34 €</v>
      </c>
      <c r="K250" s="0" t="str">
        <f aca="false">H250/I250</f>
        <v>18.13%</v>
      </c>
      <c r="L250" s="0" t="str">
        <f aca="false">N250/P250</f>
        <v>0.58%</v>
      </c>
      <c r="M250" s="0" t="n">
        <v>16</v>
      </c>
      <c r="N250" s="0" t="n">
        <v>1057</v>
      </c>
      <c r="O250" s="0" t="str">
        <f aca="false">H250/N250</f>
        <v>0.13 €</v>
      </c>
      <c r="P250" s="0" t="n">
        <v>183049</v>
      </c>
      <c r="Q250" s="0" t="str">
        <f aca="false">I250/H250</f>
        <v>552%</v>
      </c>
      <c r="R250" s="0" t="str">
        <f aca="false">I250/M250</f>
        <v>48.73 €</v>
      </c>
      <c r="S250" s="0" t="str">
        <f aca="false">H250/M250</f>
        <v>8.84 €</v>
      </c>
      <c r="T250" s="0" t="str">
        <f aca="false">M250/N250</f>
        <v>2%</v>
      </c>
    </row>
    <row r="251" customFormat="false" ht="15.75" hidden="false" customHeight="true" outlineLevel="0" collapsed="false">
      <c r="A251" s="0" t="n">
        <v>3633189492038760</v>
      </c>
      <c r="B251" s="0" t="s">
        <v>63</v>
      </c>
      <c r="C251" s="0" t="s">
        <v>52</v>
      </c>
      <c r="F251" s="0" t="n">
        <v>2020</v>
      </c>
      <c r="G251" s="0" t="n">
        <v>7</v>
      </c>
      <c r="H251" s="0" t="n">
        <v>107.09</v>
      </c>
      <c r="I251" s="0" t="n">
        <v>1097.2</v>
      </c>
      <c r="J251" s="0" t="str">
        <f aca="false">I251-H251</f>
        <v>990.11 €</v>
      </c>
      <c r="K251" s="0" t="str">
        <f aca="false">H251/I251</f>
        <v>9.76%</v>
      </c>
      <c r="L251" s="0" t="str">
        <f aca="false">N251/P251</f>
        <v>0.47%</v>
      </c>
      <c r="M251" s="0" t="n">
        <v>15</v>
      </c>
      <c r="N251" s="0" t="n">
        <v>1064</v>
      </c>
      <c r="O251" s="0" t="str">
        <f aca="false">H251/N251</f>
        <v>0.10 €</v>
      </c>
      <c r="P251" s="0" t="n">
        <v>228637</v>
      </c>
      <c r="Q251" s="0" t="str">
        <f aca="false">I251/H251</f>
        <v>1025%</v>
      </c>
      <c r="R251" s="0" t="str">
        <f aca="false">I251/M251</f>
        <v>73.15 €</v>
      </c>
      <c r="S251" s="0" t="str">
        <f aca="false">H251/M251</f>
        <v>7.14 €</v>
      </c>
      <c r="T251" s="0" t="str">
        <f aca="false">M251/N251</f>
        <v>1%</v>
      </c>
    </row>
    <row r="252" customFormat="false" ht="15.75" hidden="false" customHeight="true" outlineLevel="0" collapsed="false">
      <c r="A252" s="0" t="n">
        <v>1121740176583680</v>
      </c>
      <c r="B252" s="0" t="s">
        <v>64</v>
      </c>
      <c r="C252" s="0" t="s">
        <v>3</v>
      </c>
      <c r="F252" s="0" t="n">
        <v>2020</v>
      </c>
      <c r="G252" s="0" t="n">
        <v>5</v>
      </c>
      <c r="H252" s="0" t="n">
        <v>710.12</v>
      </c>
      <c r="I252" s="0" t="n">
        <v>2236.42</v>
      </c>
      <c r="J252" s="0" t="str">
        <f aca="false">I252-H252</f>
        <v>1,526.30 €</v>
      </c>
      <c r="K252" s="0" t="str">
        <f aca="false">H252/I252</f>
        <v>31.75%</v>
      </c>
      <c r="L252" s="0" t="str">
        <f aca="false">N252/P252</f>
        <v>0.22%</v>
      </c>
      <c r="M252" s="0" t="n">
        <v>19</v>
      </c>
      <c r="N252" s="0" t="n">
        <v>1976</v>
      </c>
      <c r="O252" s="0" t="str">
        <f aca="false">H252/N252</f>
        <v>0.36 €</v>
      </c>
      <c r="P252" s="0" t="n">
        <v>893791</v>
      </c>
      <c r="Q252" s="0" t="str">
        <f aca="false">I252/H252</f>
        <v>315%</v>
      </c>
      <c r="R252" s="0" t="str">
        <f aca="false">I252/M252</f>
        <v>117.71 €</v>
      </c>
      <c r="S252" s="0" t="str">
        <f aca="false">H252/M252</f>
        <v>37.37 €</v>
      </c>
      <c r="T252" s="0" t="str">
        <f aca="false">M252/N252</f>
        <v>1%</v>
      </c>
    </row>
    <row r="253" customFormat="false" ht="15.75" hidden="false" customHeight="true" outlineLevel="0" collapsed="false">
      <c r="A253" s="0" t="n">
        <v>1121740176583680</v>
      </c>
      <c r="B253" s="0" t="s">
        <v>64</v>
      </c>
      <c r="C253" s="0" t="s">
        <v>3</v>
      </c>
      <c r="F253" s="0" t="n">
        <v>2020</v>
      </c>
      <c r="G253" s="0" t="n">
        <v>6</v>
      </c>
      <c r="H253" s="0" t="n">
        <v>2648.21</v>
      </c>
      <c r="I253" s="0" t="n">
        <v>14285.56</v>
      </c>
      <c r="J253" s="0" t="str">
        <f aca="false">I253-H253</f>
        <v>11,637.35 €</v>
      </c>
      <c r="K253" s="0" t="str">
        <f aca="false">H253/I253</f>
        <v>18.54%</v>
      </c>
      <c r="L253" s="0" t="str">
        <f aca="false">N253/P253</f>
        <v>0.23%</v>
      </c>
      <c r="M253" s="0" t="n">
        <v>127</v>
      </c>
      <c r="N253" s="0" t="n">
        <v>8680</v>
      </c>
      <c r="O253" s="0" t="str">
        <f aca="false">H253/N253</f>
        <v>0.31 €</v>
      </c>
      <c r="P253" s="0" t="n">
        <v>3791718</v>
      </c>
      <c r="Q253" s="0" t="str">
        <f aca="false">I253/H253</f>
        <v>539%</v>
      </c>
      <c r="R253" s="0" t="str">
        <f aca="false">I253/M253</f>
        <v>112.48 €</v>
      </c>
      <c r="S253" s="0" t="str">
        <f aca="false">H253/M253</f>
        <v>20.85 €</v>
      </c>
      <c r="T253" s="0" t="str">
        <f aca="false">M253/N253</f>
        <v>1%</v>
      </c>
    </row>
    <row r="254" customFormat="false" ht="15.75" hidden="false" customHeight="true" outlineLevel="0" collapsed="false">
      <c r="A254" s="0" t="n">
        <v>1121740176583680</v>
      </c>
      <c r="B254" s="0" t="s">
        <v>64</v>
      </c>
      <c r="C254" s="0" t="s">
        <v>3</v>
      </c>
      <c r="F254" s="0" t="n">
        <v>2020</v>
      </c>
      <c r="G254" s="0" t="n">
        <v>7</v>
      </c>
      <c r="H254" s="0" t="n">
        <v>1948.06</v>
      </c>
      <c r="I254" s="0" t="n">
        <v>12696.58</v>
      </c>
      <c r="J254" s="0" t="str">
        <f aca="false">I254-H254</f>
        <v>10,748.52 €</v>
      </c>
      <c r="K254" s="0" t="str">
        <f aca="false">H254/I254</f>
        <v>15.34%</v>
      </c>
      <c r="L254" s="0" t="str">
        <f aca="false">N254/P254</f>
        <v>0.23%</v>
      </c>
      <c r="M254" s="0" t="n">
        <v>92</v>
      </c>
      <c r="N254" s="0" t="n">
        <v>5637</v>
      </c>
      <c r="O254" s="0" t="str">
        <f aca="false">H254/N254</f>
        <v>0.35 €</v>
      </c>
      <c r="P254" s="0" t="n">
        <v>2470693</v>
      </c>
      <c r="Q254" s="0" t="str">
        <f aca="false">I254/H254</f>
        <v>652%</v>
      </c>
      <c r="R254" s="0" t="str">
        <f aca="false">I254/M254</f>
        <v>138.01 €</v>
      </c>
      <c r="S254" s="0" t="str">
        <f aca="false">H254/M254</f>
        <v>21.17 €</v>
      </c>
      <c r="T254" s="0" t="str">
        <f aca="false">M254/N254</f>
        <v>2%</v>
      </c>
    </row>
    <row r="255" customFormat="false" ht="15.75" hidden="false" customHeight="true" outlineLevel="0" collapsed="false">
      <c r="B255" s="0" t="s">
        <v>65</v>
      </c>
      <c r="C255" s="0" t="s">
        <v>3</v>
      </c>
      <c r="F255" s="0" t="n">
        <v>2019</v>
      </c>
      <c r="G255" s="0" t="n">
        <v>11</v>
      </c>
      <c r="H255" s="0" t="n">
        <v>1142.18</v>
      </c>
      <c r="I255" s="0" t="n">
        <v>4751.67</v>
      </c>
      <c r="J255" s="0" t="str">
        <f aca="false">I255-H255</f>
        <v>3,609.49 €</v>
      </c>
      <c r="K255" s="0" t="str">
        <f aca="false">H255/I255</f>
        <v>24.04%</v>
      </c>
      <c r="L255" s="0" t="str">
        <f aca="false">N255/P255</f>
        <v>0.50%</v>
      </c>
      <c r="M255" s="0" t="n">
        <v>225</v>
      </c>
      <c r="N255" s="0" t="n">
        <v>3150</v>
      </c>
      <c r="O255" s="0" t="str">
        <f aca="false">H255/N255</f>
        <v>0.36 €</v>
      </c>
      <c r="P255" s="0" t="n">
        <v>627703</v>
      </c>
      <c r="Q255" s="0" t="str">
        <f aca="false">I255/H255</f>
        <v>416%</v>
      </c>
      <c r="R255" s="0" t="str">
        <f aca="false">I255/M255</f>
        <v>21.12 €</v>
      </c>
      <c r="S255" s="0" t="str">
        <f aca="false">H255/M255</f>
        <v>5.08 €</v>
      </c>
      <c r="T255" s="0" t="str">
        <f aca="false">M255/N255</f>
        <v>7%</v>
      </c>
    </row>
    <row r="256" customFormat="false" ht="15.75" hidden="false" customHeight="true" outlineLevel="0" collapsed="false">
      <c r="B256" s="0" t="s">
        <v>65</v>
      </c>
      <c r="C256" s="0" t="s">
        <v>3</v>
      </c>
      <c r="F256" s="0" t="n">
        <v>2019</v>
      </c>
      <c r="G256" s="0" t="n">
        <v>12</v>
      </c>
      <c r="H256" s="0" t="n">
        <v>1855</v>
      </c>
      <c r="I256" s="0" t="n">
        <v>7701.83</v>
      </c>
      <c r="J256" s="0" t="str">
        <f aca="false">I256-H256</f>
        <v>5,846.83 €</v>
      </c>
      <c r="K256" s="0" t="str">
        <f aca="false">H256/I256</f>
        <v>24.09%</v>
      </c>
      <c r="L256" s="0" t="str">
        <f aca="false">N256/P256</f>
        <v>0.40%</v>
      </c>
      <c r="M256" s="0" t="n">
        <v>379</v>
      </c>
      <c r="N256" s="0" t="n">
        <v>5791</v>
      </c>
      <c r="O256" s="0" t="str">
        <f aca="false">H256/N256</f>
        <v>0.32 €</v>
      </c>
      <c r="P256" s="0" t="n">
        <v>1441596</v>
      </c>
      <c r="Q256" s="0" t="str">
        <f aca="false">I256/H256</f>
        <v>415%</v>
      </c>
      <c r="R256" s="0" t="str">
        <f aca="false">I256/M256</f>
        <v>20.32 €</v>
      </c>
      <c r="S256" s="0" t="str">
        <f aca="false">H256/M256</f>
        <v>4.89 €</v>
      </c>
      <c r="T256" s="0" t="str">
        <f aca="false">M256/N256</f>
        <v>7%</v>
      </c>
    </row>
    <row r="257" customFormat="false" ht="15.75" hidden="false" customHeight="true" outlineLevel="0" collapsed="false">
      <c r="B257" s="0" t="s">
        <v>65</v>
      </c>
      <c r="C257" s="0" t="s">
        <v>3</v>
      </c>
      <c r="F257" s="0" t="n">
        <v>2020</v>
      </c>
      <c r="G257" s="0" t="n">
        <v>1</v>
      </c>
      <c r="H257" s="0" t="n">
        <v>6066.54</v>
      </c>
      <c r="I257" s="0" t="n">
        <v>16557.18</v>
      </c>
      <c r="J257" s="0" t="str">
        <f aca="false">I257-H257</f>
        <v>10,490.64 €</v>
      </c>
      <c r="K257" s="0" t="str">
        <f aca="false">H257/I257</f>
        <v>36.64%</v>
      </c>
      <c r="L257" s="0" t="str">
        <f aca="false">N257/P257</f>
        <v>0.34%</v>
      </c>
      <c r="M257" s="0" t="n">
        <v>779</v>
      </c>
      <c r="N257" s="0" t="n">
        <v>15759</v>
      </c>
      <c r="O257" s="0" t="str">
        <f aca="false">H257/N257</f>
        <v>0.38 €</v>
      </c>
      <c r="P257" s="0" t="n">
        <v>4578475</v>
      </c>
      <c r="Q257" s="0" t="str">
        <f aca="false">I257/H257</f>
        <v>273%</v>
      </c>
      <c r="R257" s="0" t="str">
        <f aca="false">I257/M257</f>
        <v>21.25 €</v>
      </c>
      <c r="S257" s="0" t="str">
        <f aca="false">H257/M257</f>
        <v>7.79 €</v>
      </c>
      <c r="T257" s="0" t="str">
        <f aca="false">M257/N257</f>
        <v>5%</v>
      </c>
    </row>
    <row r="258" customFormat="false" ht="15.75" hidden="false" customHeight="true" outlineLevel="0" collapsed="false">
      <c r="B258" s="0" t="s">
        <v>65</v>
      </c>
      <c r="C258" s="0" t="s">
        <v>3</v>
      </c>
      <c r="F258" s="0" t="n">
        <v>2020</v>
      </c>
      <c r="G258" s="0" t="n">
        <v>2</v>
      </c>
      <c r="H258" s="0" t="n">
        <v>8059.08</v>
      </c>
      <c r="I258" s="0" t="n">
        <v>18030.14</v>
      </c>
      <c r="J258" s="0" t="str">
        <f aca="false">I258-H258</f>
        <v>9,971.06 €</v>
      </c>
      <c r="K258" s="0" t="str">
        <f aca="false">H258/I258</f>
        <v>44.70%</v>
      </c>
      <c r="L258" s="0" t="str">
        <f aca="false">N258/P258</f>
        <v>0.38%</v>
      </c>
      <c r="M258" s="0" t="n">
        <v>798</v>
      </c>
      <c r="N258" s="0" t="n">
        <v>17396</v>
      </c>
      <c r="O258" s="0" t="str">
        <f aca="false">H258/N258</f>
        <v>0.46 €</v>
      </c>
      <c r="P258" s="0" t="n">
        <v>4608161</v>
      </c>
      <c r="Q258" s="0" t="str">
        <f aca="false">I258/H258</f>
        <v>224%</v>
      </c>
      <c r="R258" s="0" t="str">
        <f aca="false">I258/M258</f>
        <v>22.59 €</v>
      </c>
      <c r="S258" s="0" t="str">
        <f aca="false">H258/M258</f>
        <v>10.10 €</v>
      </c>
      <c r="T258" s="0" t="str">
        <f aca="false">M258/N258</f>
        <v>5%</v>
      </c>
    </row>
    <row r="259" customFormat="false" ht="15.75" hidden="false" customHeight="true" outlineLevel="0" collapsed="false">
      <c r="B259" s="0" t="s">
        <v>65</v>
      </c>
      <c r="C259" s="0" t="s">
        <v>3</v>
      </c>
      <c r="F259" s="0" t="n">
        <v>2020</v>
      </c>
      <c r="G259" s="0" t="n">
        <v>3</v>
      </c>
      <c r="H259" s="0" t="n">
        <v>3990.35</v>
      </c>
      <c r="I259" s="0" t="n">
        <v>10217.17</v>
      </c>
      <c r="J259" s="0" t="str">
        <f aca="false">I259-H259</f>
        <v>6,226.82 €</v>
      </c>
      <c r="K259" s="0" t="str">
        <f aca="false">H259/I259</f>
        <v>39.06%</v>
      </c>
      <c r="L259" s="0" t="str">
        <f aca="false">N259/P259</f>
        <v>0.34%</v>
      </c>
      <c r="M259" s="0" t="n">
        <v>470</v>
      </c>
      <c r="N259" s="0" t="n">
        <v>10164</v>
      </c>
      <c r="O259" s="0" t="str">
        <f aca="false">H259/N259</f>
        <v>0.39 €</v>
      </c>
      <c r="P259" s="0" t="n">
        <v>2962978</v>
      </c>
      <c r="Q259" s="0" t="str">
        <f aca="false">I259/H259</f>
        <v>256%</v>
      </c>
      <c r="R259" s="0" t="str">
        <f aca="false">I259/M259</f>
        <v>21.74 €</v>
      </c>
      <c r="S259" s="0" t="str">
        <f aca="false">H259/M259</f>
        <v>8.49 €</v>
      </c>
      <c r="T259" s="0" t="str">
        <f aca="false">M259/N259</f>
        <v>5%</v>
      </c>
    </row>
    <row r="260" customFormat="false" ht="15.75" hidden="false" customHeight="true" outlineLevel="0" collapsed="false">
      <c r="B260" s="0" t="s">
        <v>65</v>
      </c>
      <c r="C260" s="0" t="s">
        <v>3</v>
      </c>
      <c r="F260" s="0" t="n">
        <v>2020</v>
      </c>
      <c r="G260" s="0" t="n">
        <v>4</v>
      </c>
      <c r="H260" s="0" t="n">
        <v>1944.8</v>
      </c>
      <c r="I260" s="0" t="n">
        <v>5430.4</v>
      </c>
      <c r="J260" s="0" t="str">
        <f aca="false">I260-H260</f>
        <v>3,485.60 €</v>
      </c>
      <c r="K260" s="0" t="str">
        <f aca="false">H260/I260</f>
        <v>35.81%</v>
      </c>
      <c r="L260" s="0" t="str">
        <f aca="false">N260/P260</f>
        <v>0.40%</v>
      </c>
      <c r="M260" s="0" t="n">
        <v>249</v>
      </c>
      <c r="N260" s="0" t="n">
        <v>5386</v>
      </c>
      <c r="O260" s="0" t="str">
        <f aca="false">H260/N260</f>
        <v>0.36 €</v>
      </c>
      <c r="P260" s="0" t="n">
        <v>1345086</v>
      </c>
      <c r="Q260" s="0" t="str">
        <f aca="false">I260/H260</f>
        <v>279%</v>
      </c>
      <c r="R260" s="0" t="str">
        <f aca="false">I260/M260</f>
        <v>21.81 €</v>
      </c>
      <c r="S260" s="0" t="str">
        <f aca="false">H260/M260</f>
        <v>7.81 €</v>
      </c>
      <c r="T260" s="0" t="str">
        <f aca="false">M260/N260</f>
        <v>5%</v>
      </c>
    </row>
    <row r="261" customFormat="false" ht="15.75" hidden="false" customHeight="true" outlineLevel="0" collapsed="false">
      <c r="B261" s="0" t="s">
        <v>65</v>
      </c>
      <c r="C261" s="0" t="s">
        <v>3</v>
      </c>
      <c r="F261" s="0" t="n">
        <v>2020</v>
      </c>
      <c r="G261" s="0" t="n">
        <v>5</v>
      </c>
      <c r="H261" s="0" t="n">
        <v>1798.35</v>
      </c>
      <c r="I261" s="0" t="n">
        <v>5474.56</v>
      </c>
      <c r="J261" s="0" t="str">
        <f aca="false">I261-H261</f>
        <v>3,676.21 €</v>
      </c>
      <c r="K261" s="0" t="str">
        <f aca="false">H261/I261</f>
        <v>32.85%</v>
      </c>
      <c r="L261" s="0" t="str">
        <f aca="false">N261/P261</f>
        <v>0.21%</v>
      </c>
      <c r="M261" s="0" t="n">
        <v>256</v>
      </c>
      <c r="N261" s="0" t="n">
        <v>5630</v>
      </c>
      <c r="O261" s="0" t="str">
        <f aca="false">H261/N261</f>
        <v>0.32 €</v>
      </c>
      <c r="P261" s="0" t="n">
        <v>2746273</v>
      </c>
      <c r="Q261" s="0" t="str">
        <f aca="false">I261/H261</f>
        <v>304%</v>
      </c>
      <c r="R261" s="0" t="str">
        <f aca="false">I261/M261</f>
        <v>21.39 €</v>
      </c>
      <c r="S261" s="0" t="str">
        <f aca="false">H261/M261</f>
        <v>7.02 €</v>
      </c>
      <c r="T261" s="0" t="str">
        <f aca="false">M261/N261</f>
        <v>5%</v>
      </c>
    </row>
    <row r="262" customFormat="false" ht="15.75" hidden="false" customHeight="true" outlineLevel="0" collapsed="false">
      <c r="B262" s="0" t="s">
        <v>66</v>
      </c>
      <c r="C262" s="0" t="s">
        <v>3</v>
      </c>
      <c r="F262" s="0" t="n">
        <v>2020</v>
      </c>
      <c r="G262" s="0" t="n">
        <v>1</v>
      </c>
      <c r="H262" s="0" t="n">
        <v>816.5</v>
      </c>
      <c r="I262" s="0" t="n">
        <v>1377.07</v>
      </c>
      <c r="J262" s="0" t="str">
        <f aca="false">I262-H262</f>
        <v>560.57 €</v>
      </c>
      <c r="K262" s="0" t="str">
        <f aca="false">H262/I262</f>
        <v>59.29%</v>
      </c>
      <c r="L262" s="0" t="str">
        <f aca="false">N262/P262</f>
        <v>0.21%</v>
      </c>
      <c r="M262" s="0" t="n">
        <v>89</v>
      </c>
      <c r="N262" s="0" t="n">
        <v>1329</v>
      </c>
      <c r="O262" s="0" t="str">
        <f aca="false">H262/N262</f>
        <v>0.61 €</v>
      </c>
      <c r="P262" s="0" t="n">
        <v>633370</v>
      </c>
      <c r="Q262" s="0" t="str">
        <f aca="false">I262/H262</f>
        <v>169%</v>
      </c>
      <c r="R262" s="0" t="str">
        <f aca="false">I262/M262</f>
        <v>15.47 €</v>
      </c>
      <c r="S262" s="0" t="str">
        <f aca="false">H262/M262</f>
        <v>9.17 €</v>
      </c>
      <c r="T262" s="0" t="str">
        <f aca="false">M262/N262</f>
        <v>7%</v>
      </c>
    </row>
    <row r="263" customFormat="false" ht="15.75" hidden="false" customHeight="true" outlineLevel="0" collapsed="false">
      <c r="B263" s="0" t="s">
        <v>66</v>
      </c>
      <c r="C263" s="0" t="s">
        <v>3</v>
      </c>
      <c r="F263" s="0" t="n">
        <v>2019</v>
      </c>
      <c r="G263" s="0" t="n">
        <v>9</v>
      </c>
      <c r="H263" s="0" t="n">
        <v>481.45</v>
      </c>
      <c r="I263" s="0" t="n">
        <v>923.97</v>
      </c>
      <c r="J263" s="0" t="str">
        <f aca="false">I263-H263</f>
        <v>442.52 €</v>
      </c>
      <c r="K263" s="0" t="str">
        <f aca="false">H263/I263</f>
        <v>52.11%</v>
      </c>
      <c r="L263" s="0" t="str">
        <f aca="false">N263/P263</f>
        <v>0.18%</v>
      </c>
      <c r="M263" s="0" t="n">
        <v>60</v>
      </c>
      <c r="N263" s="0" t="n">
        <v>825</v>
      </c>
      <c r="O263" s="0" t="str">
        <f aca="false">H263/N263</f>
        <v>0.58 €</v>
      </c>
      <c r="P263" s="0" t="n">
        <v>465740</v>
      </c>
      <c r="Q263" s="0" t="str">
        <f aca="false">I263/H263</f>
        <v>192%</v>
      </c>
      <c r="R263" s="0" t="str">
        <f aca="false">I263/M263</f>
        <v>15.40 €</v>
      </c>
      <c r="S263" s="0" t="str">
        <f aca="false">H263/M263</f>
        <v>8.02 €</v>
      </c>
      <c r="T263" s="0" t="str">
        <f aca="false">M263/N263</f>
        <v>7%</v>
      </c>
    </row>
    <row r="264" customFormat="false" ht="15.75" hidden="false" customHeight="true" outlineLevel="0" collapsed="false">
      <c r="B264" s="0" t="s">
        <v>66</v>
      </c>
      <c r="C264" s="0" t="s">
        <v>3</v>
      </c>
      <c r="F264" s="0" t="n">
        <v>2019</v>
      </c>
      <c r="G264" s="0" t="n">
        <v>10</v>
      </c>
      <c r="H264" s="0" t="n">
        <v>699.47</v>
      </c>
      <c r="I264" s="0" t="n">
        <v>1009.85</v>
      </c>
      <c r="J264" s="0" t="str">
        <f aca="false">I264-H264</f>
        <v>310.38 €</v>
      </c>
      <c r="K264" s="0" t="str">
        <f aca="false">H264/I264</f>
        <v>69.26%</v>
      </c>
      <c r="L264" s="0" t="str">
        <f aca="false">N264/P264</f>
        <v>0.20%</v>
      </c>
      <c r="M264" s="0" t="n">
        <v>65</v>
      </c>
      <c r="N264" s="0" t="n">
        <v>1186</v>
      </c>
      <c r="O264" s="0" t="str">
        <f aca="false">H264/N264</f>
        <v>0.59 €</v>
      </c>
      <c r="P264" s="0" t="n">
        <v>604645</v>
      </c>
      <c r="Q264" s="0" t="str">
        <f aca="false">I264/H264</f>
        <v>144%</v>
      </c>
      <c r="R264" s="0" t="str">
        <f aca="false">I264/M264</f>
        <v>15.54 €</v>
      </c>
      <c r="S264" s="0" t="str">
        <f aca="false">H264/M264</f>
        <v>10.76 €</v>
      </c>
      <c r="T264" s="0" t="str">
        <f aca="false">M264/N264</f>
        <v>5%</v>
      </c>
    </row>
    <row r="265" customFormat="false" ht="15.75" hidden="false" customHeight="true" outlineLevel="0" collapsed="false">
      <c r="B265" s="0" t="s">
        <v>66</v>
      </c>
      <c r="C265" s="0" t="s">
        <v>3</v>
      </c>
      <c r="F265" s="0" t="n">
        <v>2019</v>
      </c>
      <c r="G265" s="0" t="n">
        <v>11</v>
      </c>
      <c r="H265" s="0" t="n">
        <v>1015.74</v>
      </c>
      <c r="I265" s="0" t="n">
        <v>1360.1</v>
      </c>
      <c r="J265" s="0" t="str">
        <f aca="false">I265-H265</f>
        <v>344.36 €</v>
      </c>
      <c r="K265" s="0" t="str">
        <f aca="false">H265/I265</f>
        <v>74.68%</v>
      </c>
      <c r="L265" s="0" t="str">
        <f aca="false">N265/P265</f>
        <v>0.20%</v>
      </c>
      <c r="M265" s="0" t="n">
        <v>87</v>
      </c>
      <c r="N265" s="0" t="n">
        <v>1707</v>
      </c>
      <c r="O265" s="0" t="str">
        <f aca="false">H265/N265</f>
        <v>0.60 €</v>
      </c>
      <c r="P265" s="0" t="n">
        <v>834764</v>
      </c>
      <c r="Q265" s="0" t="str">
        <f aca="false">I265/H265</f>
        <v>134%</v>
      </c>
      <c r="R265" s="0" t="str">
        <f aca="false">I265/M265</f>
        <v>15.63 €</v>
      </c>
      <c r="S265" s="0" t="str">
        <f aca="false">H265/M265</f>
        <v>11.68 €</v>
      </c>
      <c r="T265" s="0" t="str">
        <f aca="false">M265/N265</f>
        <v>5%</v>
      </c>
    </row>
    <row r="266" customFormat="false" ht="15.75" hidden="false" customHeight="true" outlineLevel="0" collapsed="false">
      <c r="B266" s="0" t="s">
        <v>66</v>
      </c>
      <c r="C266" s="0" t="s">
        <v>3</v>
      </c>
      <c r="F266" s="0" t="n">
        <v>2019</v>
      </c>
      <c r="G266" s="0" t="n">
        <v>12</v>
      </c>
      <c r="H266" s="0" t="n">
        <v>600.05</v>
      </c>
      <c r="I266" s="0" t="n">
        <v>902.03</v>
      </c>
      <c r="J266" s="0" t="str">
        <f aca="false">I266-H266</f>
        <v>301.98 €</v>
      </c>
      <c r="K266" s="0" t="str">
        <f aca="false">H266/I266</f>
        <v>66.52%</v>
      </c>
      <c r="L266" s="0" t="str">
        <f aca="false">N266/P266</f>
        <v>0.19%</v>
      </c>
      <c r="M266" s="0" t="n">
        <v>60</v>
      </c>
      <c r="N266" s="0" t="n">
        <v>988</v>
      </c>
      <c r="O266" s="0" t="str">
        <f aca="false">H266/N266</f>
        <v>0.61 €</v>
      </c>
      <c r="P266" s="0" t="n">
        <v>514345</v>
      </c>
      <c r="Q266" s="0" t="str">
        <f aca="false">I266/H266</f>
        <v>150%</v>
      </c>
      <c r="R266" s="0" t="str">
        <f aca="false">I266/M266</f>
        <v>15.03 €</v>
      </c>
      <c r="S266" s="0" t="str">
        <f aca="false">H266/M266</f>
        <v>10.00 €</v>
      </c>
      <c r="T266" s="0" t="str">
        <f aca="false">M266/N266</f>
        <v>6%</v>
      </c>
    </row>
    <row r="267" customFormat="false" ht="15.75" hidden="false" customHeight="true" outlineLevel="0" collapsed="false">
      <c r="B267" s="0" t="s">
        <v>67</v>
      </c>
      <c r="C267" s="0" t="s">
        <v>3</v>
      </c>
      <c r="F267" s="0" t="n">
        <v>2019</v>
      </c>
      <c r="G267" s="0" t="n">
        <v>10</v>
      </c>
      <c r="H267" s="0" t="n">
        <v>5923.14</v>
      </c>
      <c r="I267" s="0" t="n">
        <v>19792.58</v>
      </c>
      <c r="J267" s="0" t="str">
        <f aca="false">I267-H267</f>
        <v>13,869.44 €</v>
      </c>
      <c r="K267" s="0" t="str">
        <f aca="false">H267/I267</f>
        <v>29.93%</v>
      </c>
      <c r="L267" s="0" t="str">
        <f aca="false">N267/P267</f>
        <v>0.51%</v>
      </c>
      <c r="M267" s="0" t="n">
        <v>888</v>
      </c>
      <c r="N267" s="0" t="n">
        <v>6872</v>
      </c>
      <c r="O267" s="0" t="str">
        <f aca="false">H267/N267</f>
        <v>0.86 €</v>
      </c>
      <c r="P267" s="0" t="n">
        <v>1345643</v>
      </c>
      <c r="Q267" s="0" t="str">
        <f aca="false">I267/H267</f>
        <v>334%</v>
      </c>
      <c r="R267" s="0" t="str">
        <f aca="false">I267/M267</f>
        <v>22.29 €</v>
      </c>
      <c r="S267" s="0" t="str">
        <f aca="false">H267/M267</f>
        <v>6.67 €</v>
      </c>
      <c r="T267" s="0" t="str">
        <f aca="false">M267/N267</f>
        <v>13%</v>
      </c>
    </row>
    <row r="268" customFormat="false" ht="15.75" hidden="false" customHeight="true" outlineLevel="0" collapsed="false">
      <c r="B268" s="0" t="s">
        <v>67</v>
      </c>
      <c r="C268" s="0" t="s">
        <v>51</v>
      </c>
      <c r="F268" s="0" t="n">
        <v>2019</v>
      </c>
      <c r="G268" s="0" t="n">
        <v>10</v>
      </c>
      <c r="H268" s="0" t="n">
        <v>34.26</v>
      </c>
      <c r="I268" s="0" t="n">
        <v>235.17</v>
      </c>
      <c r="J268" s="0" t="str">
        <f aca="false">I268-H268</f>
        <v>200.91 €</v>
      </c>
      <c r="K268" s="0" t="str">
        <f aca="false">H268/I268</f>
        <v>14.57%</v>
      </c>
      <c r="L268" s="0" t="str">
        <f aca="false">N268/P268</f>
        <v>1.17%</v>
      </c>
      <c r="M268" s="0" t="n">
        <v>13</v>
      </c>
      <c r="N268" s="0" t="n">
        <v>118</v>
      </c>
      <c r="O268" s="0" t="str">
        <f aca="false">H268/N268</f>
        <v>0.29 €</v>
      </c>
      <c r="P268" s="0" t="n">
        <v>10102</v>
      </c>
      <c r="Q268" s="0" t="str">
        <f aca="false">I268/H268</f>
        <v>686%</v>
      </c>
      <c r="R268" s="0" t="str">
        <f aca="false">I268/M268</f>
        <v>18.09 €</v>
      </c>
      <c r="S268" s="0" t="str">
        <f aca="false">H268/M268</f>
        <v>2.64 €</v>
      </c>
      <c r="T268" s="0" t="str">
        <f aca="false">M268/N268</f>
        <v>11%</v>
      </c>
    </row>
    <row r="269" customFormat="false" ht="15.75" hidden="false" customHeight="true" outlineLevel="0" collapsed="false">
      <c r="B269" s="0" t="s">
        <v>67</v>
      </c>
      <c r="C269" s="0" t="s">
        <v>52</v>
      </c>
      <c r="F269" s="0" t="n">
        <v>2019</v>
      </c>
      <c r="G269" s="0" t="n">
        <v>10</v>
      </c>
      <c r="H269" s="0" t="n">
        <v>267.45</v>
      </c>
      <c r="I269" s="0" t="n">
        <v>693.68</v>
      </c>
      <c r="J269" s="0" t="str">
        <f aca="false">I269-H269</f>
        <v>426.23 €</v>
      </c>
      <c r="K269" s="0" t="str">
        <f aca="false">H269/I269</f>
        <v>38.56%</v>
      </c>
      <c r="L269" s="0" t="str">
        <f aca="false">N269/P269</f>
        <v>0.33%</v>
      </c>
      <c r="M269" s="0" t="n">
        <v>38</v>
      </c>
      <c r="N269" s="0" t="n">
        <v>340</v>
      </c>
      <c r="O269" s="0" t="str">
        <f aca="false">H269/N269</f>
        <v>0.79 €</v>
      </c>
      <c r="P269" s="0" t="n">
        <v>101660</v>
      </c>
      <c r="Q269" s="0" t="str">
        <f aca="false">I269/H269</f>
        <v>259%</v>
      </c>
      <c r="R269" s="0" t="str">
        <f aca="false">I269/M269</f>
        <v>18.25 €</v>
      </c>
      <c r="S269" s="0" t="str">
        <f aca="false">H269/M269</f>
        <v>7.04 €</v>
      </c>
      <c r="T269" s="0" t="str">
        <f aca="false">M269/N269</f>
        <v>11%</v>
      </c>
    </row>
    <row r="270" customFormat="false" ht="15.75" hidden="false" customHeight="true" outlineLevel="0" collapsed="false">
      <c r="B270" s="0" t="s">
        <v>67</v>
      </c>
      <c r="C270" s="0" t="s">
        <v>3</v>
      </c>
      <c r="F270" s="0" t="n">
        <v>2019</v>
      </c>
      <c r="G270" s="0" t="n">
        <v>11</v>
      </c>
      <c r="H270" s="0" t="n">
        <v>6569.02</v>
      </c>
      <c r="I270" s="0" t="n">
        <v>21275.22</v>
      </c>
      <c r="J270" s="0" t="str">
        <f aca="false">I270-H270</f>
        <v>14,706.20 €</v>
      </c>
      <c r="K270" s="0" t="str">
        <f aca="false">H270/I270</f>
        <v>30.88%</v>
      </c>
      <c r="L270" s="0" t="str">
        <f aca="false">N270/P270</f>
        <v>0.57%</v>
      </c>
      <c r="M270" s="0" t="n">
        <v>980</v>
      </c>
      <c r="N270" s="0" t="n">
        <v>8285</v>
      </c>
      <c r="O270" s="0" t="str">
        <f aca="false">H270/N270</f>
        <v>0.79 €</v>
      </c>
      <c r="P270" s="0" t="n">
        <v>1447670</v>
      </c>
      <c r="Q270" s="0" t="str">
        <f aca="false">I270/H270</f>
        <v>324%</v>
      </c>
      <c r="R270" s="0" t="str">
        <f aca="false">I270/M270</f>
        <v>21.71 €</v>
      </c>
      <c r="S270" s="0" t="str">
        <f aca="false">H270/M270</f>
        <v>6.70 €</v>
      </c>
      <c r="T270" s="0" t="str">
        <f aca="false">M270/N270</f>
        <v>12%</v>
      </c>
    </row>
    <row r="271" customFormat="false" ht="15.75" hidden="false" customHeight="true" outlineLevel="0" collapsed="false">
      <c r="B271" s="0" t="s">
        <v>67</v>
      </c>
      <c r="C271" s="0" t="s">
        <v>51</v>
      </c>
      <c r="F271" s="0" t="n">
        <v>2019</v>
      </c>
      <c r="G271" s="0" t="n">
        <v>11</v>
      </c>
      <c r="H271" s="0" t="n">
        <v>239.96</v>
      </c>
      <c r="I271" s="0" t="n">
        <v>1001.21</v>
      </c>
      <c r="J271" s="0" t="str">
        <f aca="false">I271-H271</f>
        <v>761.25 €</v>
      </c>
      <c r="K271" s="0" t="str">
        <f aca="false">H271/I271</f>
        <v>23.97%</v>
      </c>
      <c r="L271" s="0" t="str">
        <f aca="false">N271/P271</f>
        <v>0.49%</v>
      </c>
      <c r="M271" s="0" t="n">
        <v>54</v>
      </c>
      <c r="N271" s="0" t="n">
        <v>734</v>
      </c>
      <c r="O271" s="0" t="str">
        <f aca="false">H271/N271</f>
        <v>0.33 €</v>
      </c>
      <c r="P271" s="0" t="n">
        <v>149045</v>
      </c>
      <c r="Q271" s="0" t="str">
        <f aca="false">I271/H271</f>
        <v>417%</v>
      </c>
      <c r="R271" s="0" t="str">
        <f aca="false">I271/M271</f>
        <v>18.54 €</v>
      </c>
      <c r="S271" s="0" t="str">
        <f aca="false">H271/M271</f>
        <v>4.44 €</v>
      </c>
      <c r="T271" s="0" t="str">
        <f aca="false">M271/N271</f>
        <v>7%</v>
      </c>
    </row>
    <row r="272" customFormat="false" ht="15.75" hidden="false" customHeight="true" outlineLevel="0" collapsed="false">
      <c r="B272" s="0" t="s">
        <v>67</v>
      </c>
      <c r="C272" s="0" t="s">
        <v>52</v>
      </c>
      <c r="F272" s="0" t="n">
        <v>2019</v>
      </c>
      <c r="G272" s="0" t="n">
        <v>11</v>
      </c>
      <c r="H272" s="0" t="n">
        <v>322.83</v>
      </c>
      <c r="I272" s="0" t="n">
        <v>1269.72</v>
      </c>
      <c r="J272" s="0" t="str">
        <f aca="false">I272-H272</f>
        <v>946.89 €</v>
      </c>
      <c r="K272" s="0" t="str">
        <f aca="false">H272/I272</f>
        <v>25.43%</v>
      </c>
      <c r="L272" s="0" t="str">
        <f aca="false">N272/P272</f>
        <v>0.56%</v>
      </c>
      <c r="M272" s="0" t="n">
        <v>64</v>
      </c>
      <c r="N272" s="0" t="n">
        <v>742</v>
      </c>
      <c r="O272" s="0" t="str">
        <f aca="false">H272/N272</f>
        <v>0.44 €</v>
      </c>
      <c r="P272" s="0" t="n">
        <v>133397</v>
      </c>
      <c r="Q272" s="0" t="str">
        <f aca="false">I272/H272</f>
        <v>393%</v>
      </c>
      <c r="R272" s="0" t="str">
        <f aca="false">I272/M272</f>
        <v>19.84 €</v>
      </c>
      <c r="S272" s="0" t="str">
        <f aca="false">H272/M272</f>
        <v>5.04 €</v>
      </c>
      <c r="T272" s="0" t="str">
        <f aca="false">M272/N272</f>
        <v>9%</v>
      </c>
    </row>
    <row r="273" customFormat="false" ht="15.75" hidden="false" customHeight="true" outlineLevel="0" collapsed="false">
      <c r="B273" s="0" t="s">
        <v>67</v>
      </c>
      <c r="C273" s="0" t="s">
        <v>3</v>
      </c>
      <c r="F273" s="0" t="n">
        <v>2019</v>
      </c>
      <c r="G273" s="0" t="n">
        <v>12</v>
      </c>
      <c r="H273" s="0" t="n">
        <v>7328.74</v>
      </c>
      <c r="I273" s="0" t="n">
        <v>24281.21</v>
      </c>
      <c r="J273" s="0" t="str">
        <f aca="false">I273-H273</f>
        <v>16,952.47 €</v>
      </c>
      <c r="K273" s="0" t="str">
        <f aca="false">H273/I273</f>
        <v>30.18%</v>
      </c>
      <c r="L273" s="0" t="str">
        <f aca="false">N273/P273</f>
        <v>0.55%</v>
      </c>
      <c r="M273" s="0" t="n">
        <v>1057</v>
      </c>
      <c r="N273" s="0" t="n">
        <v>8965</v>
      </c>
      <c r="O273" s="0" t="str">
        <f aca="false">H273/N273</f>
        <v>0.82 €</v>
      </c>
      <c r="P273" s="0" t="n">
        <v>1638635</v>
      </c>
      <c r="Q273" s="0" t="str">
        <f aca="false">I273/H273</f>
        <v>331%</v>
      </c>
      <c r="R273" s="0" t="str">
        <f aca="false">I273/M273</f>
        <v>22.97 €</v>
      </c>
      <c r="S273" s="0" t="str">
        <f aca="false">H273/M273</f>
        <v>6.93 €</v>
      </c>
      <c r="T273" s="0" t="str">
        <f aca="false">M273/N273</f>
        <v>12%</v>
      </c>
    </row>
    <row r="274" customFormat="false" ht="15.75" hidden="false" customHeight="true" outlineLevel="0" collapsed="false">
      <c r="B274" s="0" t="s">
        <v>67</v>
      </c>
      <c r="C274" s="0" t="s">
        <v>51</v>
      </c>
      <c r="F274" s="0" t="n">
        <v>2019</v>
      </c>
      <c r="G274" s="0" t="n">
        <v>12</v>
      </c>
      <c r="H274" s="0" t="n">
        <v>187.87</v>
      </c>
      <c r="I274" s="0" t="n">
        <v>1374.73</v>
      </c>
      <c r="J274" s="0" t="str">
        <f aca="false">I274-H274</f>
        <v>1,186.86 €</v>
      </c>
      <c r="K274" s="0" t="str">
        <f aca="false">H274/I274</f>
        <v>13.67%</v>
      </c>
      <c r="L274" s="0" t="str">
        <f aca="false">N274/P274</f>
        <v>0.63%</v>
      </c>
      <c r="M274" s="0" t="n">
        <v>74</v>
      </c>
      <c r="N274" s="0" t="n">
        <v>595</v>
      </c>
      <c r="O274" s="0" t="str">
        <f aca="false">H274/N274</f>
        <v>0.32 €</v>
      </c>
      <c r="P274" s="0" t="n">
        <v>94197</v>
      </c>
      <c r="Q274" s="0" t="str">
        <f aca="false">I274/H274</f>
        <v>732%</v>
      </c>
      <c r="R274" s="0" t="str">
        <f aca="false">I274/M274</f>
        <v>18.58 €</v>
      </c>
      <c r="S274" s="0" t="str">
        <f aca="false">H274/M274</f>
        <v>2.54 €</v>
      </c>
      <c r="T274" s="0" t="str">
        <f aca="false">M274/N274</f>
        <v>12%</v>
      </c>
    </row>
    <row r="275" customFormat="false" ht="15.75" hidden="false" customHeight="true" outlineLevel="0" collapsed="false">
      <c r="B275" s="0" t="s">
        <v>67</v>
      </c>
      <c r="C275" s="0" t="s">
        <v>52</v>
      </c>
      <c r="F275" s="0" t="n">
        <v>2019</v>
      </c>
      <c r="G275" s="0" t="n">
        <v>12</v>
      </c>
      <c r="H275" s="0" t="n">
        <v>252.76</v>
      </c>
      <c r="I275" s="0" t="n">
        <v>1357.44</v>
      </c>
      <c r="J275" s="0" t="str">
        <f aca="false">I275-H275</f>
        <v>1,104.68 €</v>
      </c>
      <c r="K275" s="0" t="str">
        <f aca="false">H275/I275</f>
        <v>18.62%</v>
      </c>
      <c r="L275" s="0" t="str">
        <f aca="false">N275/P275</f>
        <v>0.77%</v>
      </c>
      <c r="M275" s="0" t="n">
        <v>73</v>
      </c>
      <c r="N275" s="0" t="n">
        <v>484</v>
      </c>
      <c r="O275" s="0" t="str">
        <f aca="false">H275/N275</f>
        <v>0.52 €</v>
      </c>
      <c r="P275" s="0" t="n">
        <v>63182</v>
      </c>
      <c r="Q275" s="0" t="str">
        <f aca="false">I275/H275</f>
        <v>537%</v>
      </c>
      <c r="R275" s="0" t="str">
        <f aca="false">I275/M275</f>
        <v>18.60 €</v>
      </c>
      <c r="S275" s="0" t="str">
        <f aca="false">H275/M275</f>
        <v>3.46 €</v>
      </c>
      <c r="T275" s="0" t="str">
        <f aca="false">M275/N275</f>
        <v>15%</v>
      </c>
    </row>
    <row r="276" customFormat="false" ht="15.75" hidden="false" customHeight="true" outlineLevel="0" collapsed="false">
      <c r="B276" s="0" t="s">
        <v>67</v>
      </c>
      <c r="C276" s="0" t="s">
        <v>3</v>
      </c>
      <c r="F276" s="0" t="n">
        <v>2020</v>
      </c>
      <c r="G276" s="0" t="n">
        <v>1</v>
      </c>
      <c r="H276" s="0" t="n">
        <v>10061.07</v>
      </c>
      <c r="I276" s="0" t="n">
        <v>34351.92</v>
      </c>
      <c r="J276" s="0" t="str">
        <f aca="false">I276-H276</f>
        <v>24,290.85 €</v>
      </c>
      <c r="K276" s="0" t="str">
        <f aca="false">H276/I276</f>
        <v>29.29%</v>
      </c>
      <c r="L276" s="0" t="str">
        <f aca="false">N276/P276</f>
        <v>0.62%</v>
      </c>
      <c r="M276" s="0" t="n">
        <v>1533</v>
      </c>
      <c r="N276" s="0" t="n">
        <v>11578</v>
      </c>
      <c r="O276" s="0" t="str">
        <f aca="false">H276/N276</f>
        <v>0.87 €</v>
      </c>
      <c r="P276" s="0" t="n">
        <v>1871596</v>
      </c>
      <c r="Q276" s="0" t="str">
        <f aca="false">I276/H276</f>
        <v>341%</v>
      </c>
      <c r="R276" s="0" t="str">
        <f aca="false">I276/M276</f>
        <v>22.41 €</v>
      </c>
      <c r="S276" s="0" t="str">
        <f aca="false">H276/M276</f>
        <v>6.56 €</v>
      </c>
      <c r="T276" s="0" t="str">
        <f aca="false">M276/N276</f>
        <v>13%</v>
      </c>
    </row>
    <row r="277" customFormat="false" ht="15.75" hidden="false" customHeight="true" outlineLevel="0" collapsed="false">
      <c r="B277" s="0" t="s">
        <v>67</v>
      </c>
      <c r="C277" s="0" t="s">
        <v>51</v>
      </c>
      <c r="F277" s="0" t="n">
        <v>2020</v>
      </c>
      <c r="G277" s="0" t="n">
        <v>1</v>
      </c>
      <c r="H277" s="0" t="n">
        <v>425.09</v>
      </c>
      <c r="I277" s="0" t="n">
        <v>1628.79</v>
      </c>
      <c r="J277" s="0" t="str">
        <f aca="false">I277-H277</f>
        <v>1,203.70 €</v>
      </c>
      <c r="K277" s="0" t="str">
        <f aca="false">H277/I277</f>
        <v>26.10%</v>
      </c>
      <c r="L277" s="0" t="str">
        <f aca="false">N277/P277</f>
        <v>0.69%</v>
      </c>
      <c r="M277" s="0" t="n">
        <v>91</v>
      </c>
      <c r="N277" s="0" t="n">
        <v>969</v>
      </c>
      <c r="O277" s="0" t="str">
        <f aca="false">H277/N277</f>
        <v>0.44 €</v>
      </c>
      <c r="P277" s="0" t="n">
        <v>140496</v>
      </c>
      <c r="Q277" s="0" t="str">
        <f aca="false">I277/H277</f>
        <v>383%</v>
      </c>
      <c r="R277" s="0" t="str">
        <f aca="false">I277/M277</f>
        <v>17.90 €</v>
      </c>
      <c r="S277" s="0" t="str">
        <f aca="false">H277/M277</f>
        <v>4.67 €</v>
      </c>
      <c r="T277" s="0" t="str">
        <f aca="false">M277/N277</f>
        <v>9%</v>
      </c>
    </row>
    <row r="278" customFormat="false" ht="15.75" hidden="false" customHeight="true" outlineLevel="0" collapsed="false">
      <c r="B278" s="0" t="s">
        <v>67</v>
      </c>
      <c r="C278" s="0" t="s">
        <v>52</v>
      </c>
      <c r="F278" s="0" t="n">
        <v>2020</v>
      </c>
      <c r="G278" s="0" t="n">
        <v>1</v>
      </c>
      <c r="H278" s="0" t="n">
        <v>219.34</v>
      </c>
      <c r="I278" s="0" t="n">
        <v>687.42</v>
      </c>
      <c r="J278" s="0" t="str">
        <f aca="false">I278-H278</f>
        <v>468.08 €</v>
      </c>
      <c r="K278" s="0" t="str">
        <f aca="false">H278/I278</f>
        <v>31.91%</v>
      </c>
      <c r="L278" s="0" t="str">
        <f aca="false">N278/P278</f>
        <v>0.94%</v>
      </c>
      <c r="M278" s="0" t="n">
        <v>38</v>
      </c>
      <c r="N278" s="0" t="n">
        <v>316</v>
      </c>
      <c r="O278" s="0" t="str">
        <f aca="false">H278/N278</f>
        <v>0.69 €</v>
      </c>
      <c r="P278" s="0" t="n">
        <v>33447</v>
      </c>
      <c r="Q278" s="0" t="str">
        <f aca="false">I278/H278</f>
        <v>313%</v>
      </c>
      <c r="R278" s="0" t="str">
        <f aca="false">I278/M278</f>
        <v>18.09 €</v>
      </c>
      <c r="S278" s="0" t="str">
        <f aca="false">H278/M278</f>
        <v>5.77 €</v>
      </c>
      <c r="T278" s="0" t="str">
        <f aca="false">M278/N278</f>
        <v>12%</v>
      </c>
    </row>
    <row r="279" customFormat="false" ht="15.75" hidden="false" customHeight="true" outlineLevel="0" collapsed="false">
      <c r="B279" s="0" t="s">
        <v>67</v>
      </c>
      <c r="C279" s="0" t="s">
        <v>3</v>
      </c>
      <c r="F279" s="0" t="n">
        <v>2020</v>
      </c>
      <c r="G279" s="0" t="n">
        <v>2</v>
      </c>
      <c r="H279" s="0" t="n">
        <v>10909.92</v>
      </c>
      <c r="I279" s="0" t="n">
        <v>32517.87</v>
      </c>
      <c r="J279" s="0" t="str">
        <f aca="false">I279-H279</f>
        <v>21,607.95 €</v>
      </c>
      <c r="K279" s="0" t="str">
        <f aca="false">H279/I279</f>
        <v>33.55%</v>
      </c>
      <c r="L279" s="0" t="str">
        <f aca="false">N279/P279</f>
        <v>0.56%</v>
      </c>
      <c r="M279" s="0" t="n">
        <v>1371</v>
      </c>
      <c r="N279" s="0" t="n">
        <v>9458</v>
      </c>
      <c r="O279" s="0" t="str">
        <f aca="false">H279/N279</f>
        <v>1.15 €</v>
      </c>
      <c r="P279" s="0" t="n">
        <v>1678364</v>
      </c>
      <c r="Q279" s="0" t="str">
        <f aca="false">I279/H279</f>
        <v>298%</v>
      </c>
      <c r="R279" s="0" t="str">
        <f aca="false">I279/M279</f>
        <v>23.72 €</v>
      </c>
      <c r="S279" s="0" t="str">
        <f aca="false">H279/M279</f>
        <v>7.96 €</v>
      </c>
      <c r="T279" s="0" t="str">
        <f aca="false">M279/N279</f>
        <v>14%</v>
      </c>
    </row>
    <row r="280" customFormat="false" ht="15.75" hidden="false" customHeight="true" outlineLevel="0" collapsed="false">
      <c r="B280" s="0" t="s">
        <v>67</v>
      </c>
      <c r="C280" s="0" t="s">
        <v>51</v>
      </c>
      <c r="F280" s="0" t="n">
        <v>2020</v>
      </c>
      <c r="G280" s="0" t="n">
        <v>2</v>
      </c>
      <c r="H280" s="0" t="n">
        <v>490.54</v>
      </c>
      <c r="I280" s="0" t="n">
        <v>1731.87</v>
      </c>
      <c r="J280" s="0" t="str">
        <f aca="false">I280-H280</f>
        <v>1,241.33 €</v>
      </c>
      <c r="K280" s="0" t="str">
        <f aca="false">H280/I280</f>
        <v>28.32%</v>
      </c>
      <c r="L280" s="0" t="str">
        <f aca="false">N280/P280</f>
        <v>0.80%</v>
      </c>
      <c r="M280" s="0" t="n">
        <v>90</v>
      </c>
      <c r="N280" s="0" t="n">
        <v>1050</v>
      </c>
      <c r="O280" s="0" t="str">
        <f aca="false">H280/N280</f>
        <v>0.47 €</v>
      </c>
      <c r="P280" s="0" t="n">
        <v>131180</v>
      </c>
      <c r="Q280" s="0" t="str">
        <f aca="false">I280/H280</f>
        <v>353%</v>
      </c>
      <c r="R280" s="0" t="str">
        <f aca="false">I280/M280</f>
        <v>19.24 €</v>
      </c>
      <c r="S280" s="0" t="str">
        <f aca="false">H280/M280</f>
        <v>5.45 €</v>
      </c>
      <c r="T280" s="0" t="str">
        <f aca="false">M280/N280</f>
        <v>9%</v>
      </c>
    </row>
    <row r="281" customFormat="false" ht="15.75" hidden="false" customHeight="true" outlineLevel="0" collapsed="false">
      <c r="B281" s="0" t="s">
        <v>67</v>
      </c>
      <c r="C281" s="0" t="s">
        <v>52</v>
      </c>
      <c r="F281" s="0" t="n">
        <v>2020</v>
      </c>
      <c r="G281" s="0" t="n">
        <v>2</v>
      </c>
      <c r="H281" s="0" t="n">
        <v>246.52</v>
      </c>
      <c r="I281" s="0" t="n">
        <v>813.14</v>
      </c>
      <c r="J281" s="0" t="str">
        <f aca="false">I281-H281</f>
        <v>566.62 €</v>
      </c>
      <c r="K281" s="0" t="str">
        <f aca="false">H281/I281</f>
        <v>30.32%</v>
      </c>
      <c r="L281" s="0" t="str">
        <f aca="false">N281/P281</f>
        <v>1.17%</v>
      </c>
      <c r="M281" s="0" t="n">
        <v>44</v>
      </c>
      <c r="N281" s="0" t="n">
        <v>328</v>
      </c>
      <c r="O281" s="0" t="str">
        <f aca="false">H281/N281</f>
        <v>0.75 €</v>
      </c>
      <c r="P281" s="0" t="n">
        <v>28014</v>
      </c>
      <c r="Q281" s="0" t="str">
        <f aca="false">I281/H281</f>
        <v>330%</v>
      </c>
      <c r="R281" s="0" t="str">
        <f aca="false">I281/M281</f>
        <v>18.48 €</v>
      </c>
      <c r="S281" s="0" t="str">
        <f aca="false">H281/M281</f>
        <v>5.60 €</v>
      </c>
      <c r="T281" s="0" t="str">
        <f aca="false">M281/N281</f>
        <v>13%</v>
      </c>
    </row>
    <row r="282" customFormat="false" ht="15.75" hidden="false" customHeight="true" outlineLevel="0" collapsed="false">
      <c r="B282" s="0" t="s">
        <v>67</v>
      </c>
      <c r="C282" s="0" t="s">
        <v>3</v>
      </c>
      <c r="F282" s="0" t="n">
        <v>2020</v>
      </c>
      <c r="G282" s="0" t="n">
        <v>3</v>
      </c>
      <c r="H282" s="0" t="n">
        <v>11024.85</v>
      </c>
      <c r="I282" s="0" t="n">
        <v>49659.28</v>
      </c>
      <c r="J282" s="0" t="str">
        <f aca="false">I282-H282</f>
        <v>38,634.43 €</v>
      </c>
      <c r="K282" s="0" t="str">
        <f aca="false">H282/I282</f>
        <v>22.20%</v>
      </c>
      <c r="L282" s="0" t="str">
        <f aca="false">N282/P282</f>
        <v>0.61%</v>
      </c>
      <c r="M282" s="0" t="n">
        <v>1757</v>
      </c>
      <c r="N282" s="0" t="n">
        <v>9616</v>
      </c>
      <c r="O282" s="0" t="str">
        <f aca="false">H282/N282</f>
        <v>1.15 €</v>
      </c>
      <c r="P282" s="0" t="n">
        <v>1584760</v>
      </c>
      <c r="Q282" s="0" t="str">
        <f aca="false">I282/H282</f>
        <v>450%</v>
      </c>
      <c r="R282" s="0" t="str">
        <f aca="false">I282/M282</f>
        <v>28.26 €</v>
      </c>
      <c r="S282" s="0" t="str">
        <f aca="false">H282/M282</f>
        <v>6.27 €</v>
      </c>
      <c r="T282" s="0" t="str">
        <f aca="false">M282/N282</f>
        <v>18%</v>
      </c>
    </row>
    <row r="283" customFormat="false" ht="15.75" hidden="false" customHeight="true" outlineLevel="0" collapsed="false">
      <c r="B283" s="0" t="s">
        <v>67</v>
      </c>
      <c r="C283" s="0" t="s">
        <v>51</v>
      </c>
      <c r="F283" s="0" t="n">
        <v>2020</v>
      </c>
      <c r="G283" s="0" t="n">
        <v>3</v>
      </c>
      <c r="H283" s="0" t="n">
        <v>179.98</v>
      </c>
      <c r="I283" s="0" t="n">
        <v>971.26</v>
      </c>
      <c r="J283" s="0" t="str">
        <f aca="false">I283-H283</f>
        <v>791.28 €</v>
      </c>
      <c r="K283" s="0" t="str">
        <f aca="false">H283/I283</f>
        <v>18.53%</v>
      </c>
      <c r="L283" s="0" t="str">
        <f aca="false">N283/P283</f>
        <v>0.99%</v>
      </c>
      <c r="M283" s="0" t="n">
        <v>52</v>
      </c>
      <c r="N283" s="0" t="n">
        <v>509</v>
      </c>
      <c r="O283" s="0" t="str">
        <f aca="false">H283/N283</f>
        <v>0.35 €</v>
      </c>
      <c r="P283" s="0" t="n">
        <v>51210</v>
      </c>
      <c r="Q283" s="0" t="str">
        <f aca="false">I283/H283</f>
        <v>540%</v>
      </c>
      <c r="R283" s="0" t="str">
        <f aca="false">I283/M283</f>
        <v>18.68 €</v>
      </c>
      <c r="S283" s="0" t="str">
        <f aca="false">H283/M283</f>
        <v>3.46 €</v>
      </c>
      <c r="T283" s="0" t="str">
        <f aca="false">M283/N283</f>
        <v>10%</v>
      </c>
    </row>
    <row r="284" customFormat="false" ht="15.75" hidden="false" customHeight="true" outlineLevel="0" collapsed="false">
      <c r="B284" s="0" t="s">
        <v>67</v>
      </c>
      <c r="C284" s="0" t="s">
        <v>52</v>
      </c>
      <c r="F284" s="0" t="n">
        <v>2020</v>
      </c>
      <c r="G284" s="0" t="n">
        <v>3</v>
      </c>
      <c r="H284" s="0" t="n">
        <v>179.53</v>
      </c>
      <c r="I284" s="0" t="n">
        <v>578.88</v>
      </c>
      <c r="J284" s="0" t="str">
        <f aca="false">I284-H284</f>
        <v>399.35 €</v>
      </c>
      <c r="K284" s="0" t="str">
        <f aca="false">H284/I284</f>
        <v>31.01%</v>
      </c>
      <c r="L284" s="0" t="str">
        <f aca="false">N284/P284</f>
        <v>0.83%</v>
      </c>
      <c r="M284" s="0" t="n">
        <v>30</v>
      </c>
      <c r="N284" s="0" t="n">
        <v>243</v>
      </c>
      <c r="O284" s="0" t="str">
        <f aca="false">H284/N284</f>
        <v>0.74 €</v>
      </c>
      <c r="P284" s="0" t="n">
        <v>29370</v>
      </c>
      <c r="Q284" s="0" t="str">
        <f aca="false">I284/H284</f>
        <v>322%</v>
      </c>
      <c r="R284" s="0" t="str">
        <f aca="false">I284/M284</f>
        <v>19.30 €</v>
      </c>
      <c r="S284" s="0" t="str">
        <f aca="false">H284/M284</f>
        <v>5.98 €</v>
      </c>
      <c r="T284" s="0" t="str">
        <f aca="false">M284/N284</f>
        <v>12%</v>
      </c>
    </row>
    <row r="285" customFormat="false" ht="15.75" hidden="false" customHeight="true" outlineLevel="0" collapsed="false">
      <c r="B285" s="0" t="s">
        <v>67</v>
      </c>
      <c r="C285" s="0" t="s">
        <v>3</v>
      </c>
      <c r="F285" s="0" t="n">
        <v>2020</v>
      </c>
      <c r="G285" s="0" t="n">
        <v>4</v>
      </c>
      <c r="H285" s="0" t="n">
        <v>11433.4</v>
      </c>
      <c r="I285" s="0" t="n">
        <v>32238.19</v>
      </c>
      <c r="J285" s="0" t="str">
        <f aca="false">I285-H285</f>
        <v>20,804.79 €</v>
      </c>
      <c r="K285" s="0" t="str">
        <f aca="false">H285/I285</f>
        <v>35.47%</v>
      </c>
      <c r="L285" s="0" t="str">
        <f aca="false">N285/P285</f>
        <v>0.88%</v>
      </c>
      <c r="M285" s="0" t="n">
        <v>1340</v>
      </c>
      <c r="N285" s="0" t="n">
        <v>8736</v>
      </c>
      <c r="O285" s="0" t="str">
        <f aca="false">H285/N285</f>
        <v>1.31 €</v>
      </c>
      <c r="P285" s="0" t="n">
        <v>996875</v>
      </c>
      <c r="Q285" s="0" t="str">
        <f aca="false">I285/H285</f>
        <v>282%</v>
      </c>
      <c r="R285" s="0" t="str">
        <f aca="false">I285/M285</f>
        <v>24.06 €</v>
      </c>
      <c r="S285" s="0" t="str">
        <f aca="false">H285/M285</f>
        <v>8.53 €</v>
      </c>
      <c r="T285" s="0" t="str">
        <f aca="false">M285/N285</f>
        <v>15%</v>
      </c>
    </row>
    <row r="286" customFormat="false" ht="15.75" hidden="false" customHeight="true" outlineLevel="0" collapsed="false">
      <c r="B286" s="0" t="s">
        <v>67</v>
      </c>
      <c r="C286" s="0" t="s">
        <v>51</v>
      </c>
      <c r="F286" s="0" t="n">
        <v>2020</v>
      </c>
      <c r="G286" s="0" t="n">
        <v>4</v>
      </c>
      <c r="H286" s="0" t="n">
        <v>338.58</v>
      </c>
      <c r="I286" s="0" t="n">
        <v>1447.2</v>
      </c>
      <c r="J286" s="0" t="str">
        <f aca="false">I286-H286</f>
        <v>1,108.62 €</v>
      </c>
      <c r="K286" s="0" t="str">
        <f aca="false">H286/I286</f>
        <v>23.40%</v>
      </c>
      <c r="L286" s="0" t="str">
        <f aca="false">N286/P286</f>
        <v>1.49%</v>
      </c>
      <c r="M286" s="0" t="n">
        <v>78</v>
      </c>
      <c r="N286" s="0" t="n">
        <v>757</v>
      </c>
      <c r="O286" s="0" t="str">
        <f aca="false">H286/N286</f>
        <v>0.45 €</v>
      </c>
      <c r="P286" s="0" t="n">
        <v>50948</v>
      </c>
      <c r="Q286" s="0" t="str">
        <f aca="false">I286/H286</f>
        <v>427%</v>
      </c>
      <c r="R286" s="0" t="str">
        <f aca="false">I286/M286</f>
        <v>18.55 €</v>
      </c>
      <c r="S286" s="0" t="str">
        <f aca="false">H286/M286</f>
        <v>4.34 €</v>
      </c>
      <c r="T286" s="0" t="str">
        <f aca="false">M286/N286</f>
        <v>10%</v>
      </c>
    </row>
    <row r="287" customFormat="false" ht="15.75" hidden="false" customHeight="true" outlineLevel="0" collapsed="false">
      <c r="B287" s="0" t="s">
        <v>67</v>
      </c>
      <c r="C287" s="0" t="s">
        <v>52</v>
      </c>
      <c r="F287" s="0" t="n">
        <v>2020</v>
      </c>
      <c r="G287" s="0" t="n">
        <v>4</v>
      </c>
      <c r="H287" s="0" t="n">
        <v>192.05</v>
      </c>
      <c r="I287" s="0" t="n">
        <v>524.61</v>
      </c>
      <c r="J287" s="0" t="str">
        <f aca="false">I287-H287</f>
        <v>332.56 €</v>
      </c>
      <c r="K287" s="0" t="str">
        <f aca="false">H287/I287</f>
        <v>36.61%</v>
      </c>
      <c r="L287" s="0" t="str">
        <f aca="false">N287/P287</f>
        <v>0.99%</v>
      </c>
      <c r="M287" s="0" t="n">
        <v>27</v>
      </c>
      <c r="N287" s="0" t="n">
        <v>287</v>
      </c>
      <c r="O287" s="0" t="str">
        <f aca="false">H287/N287</f>
        <v>0.67 €</v>
      </c>
      <c r="P287" s="0" t="n">
        <v>28889</v>
      </c>
      <c r="Q287" s="0" t="str">
        <f aca="false">I287/H287</f>
        <v>273%</v>
      </c>
      <c r="R287" s="0" t="str">
        <f aca="false">I287/M287</f>
        <v>19.43 €</v>
      </c>
      <c r="S287" s="0" t="str">
        <f aca="false">H287/M287</f>
        <v>7.11 €</v>
      </c>
      <c r="T287" s="0" t="str">
        <f aca="false">M287/N287</f>
        <v>9%</v>
      </c>
    </row>
    <row r="288" customFormat="false" ht="15.75" hidden="false" customHeight="true" outlineLevel="0" collapsed="false">
      <c r="B288" s="0" t="s">
        <v>67</v>
      </c>
      <c r="C288" s="0" t="s">
        <v>3</v>
      </c>
      <c r="F288" s="0" t="n">
        <v>2020</v>
      </c>
      <c r="G288" s="0" t="n">
        <v>5</v>
      </c>
      <c r="H288" s="0" t="n">
        <v>10051.92</v>
      </c>
      <c r="I288" s="0" t="n">
        <v>30046.42</v>
      </c>
      <c r="J288" s="0" t="str">
        <f aca="false">I288-H288</f>
        <v>19,994.50 €</v>
      </c>
      <c r="K288" s="0" t="str">
        <f aca="false">H288/I288</f>
        <v>33.45%</v>
      </c>
      <c r="L288" s="0" t="str">
        <f aca="false">N288/P288</f>
        <v>0.59%</v>
      </c>
      <c r="M288" s="0" t="n">
        <v>1391</v>
      </c>
      <c r="N288" s="0" t="n">
        <v>9774</v>
      </c>
      <c r="O288" s="0" t="str">
        <f aca="false">H288/N288</f>
        <v>1.03 €</v>
      </c>
      <c r="P288" s="0" t="n">
        <v>1667918</v>
      </c>
      <c r="Q288" s="0" t="str">
        <f aca="false">I288/H288</f>
        <v>299%</v>
      </c>
      <c r="R288" s="0" t="str">
        <f aca="false">I288/M288</f>
        <v>21.60 €</v>
      </c>
      <c r="S288" s="0" t="str">
        <f aca="false">H288/M288</f>
        <v>7.23 €</v>
      </c>
      <c r="T288" s="0" t="str">
        <f aca="false">M288/N288</f>
        <v>14%</v>
      </c>
    </row>
    <row r="289" customFormat="false" ht="15.75" hidden="false" customHeight="true" outlineLevel="0" collapsed="false">
      <c r="B289" s="0" t="s">
        <v>67</v>
      </c>
      <c r="C289" s="0" t="s">
        <v>51</v>
      </c>
      <c r="F289" s="0" t="n">
        <v>2020</v>
      </c>
      <c r="G289" s="0" t="n">
        <v>5</v>
      </c>
      <c r="H289" s="0" t="n">
        <v>280.14</v>
      </c>
      <c r="I289" s="0" t="n">
        <v>955.37</v>
      </c>
      <c r="J289" s="0" t="str">
        <f aca="false">I289-H289</f>
        <v>675.23 €</v>
      </c>
      <c r="K289" s="0" t="str">
        <f aca="false">H289/I289</f>
        <v>29.32%</v>
      </c>
      <c r="L289" s="0" t="str">
        <f aca="false">N289/P289</f>
        <v>1.49%</v>
      </c>
      <c r="M289" s="0" t="n">
        <v>48</v>
      </c>
      <c r="N289" s="0" t="n">
        <v>753</v>
      </c>
      <c r="O289" s="0" t="str">
        <f aca="false">H289/N289</f>
        <v>0.37 €</v>
      </c>
      <c r="P289" s="0" t="n">
        <v>50505</v>
      </c>
      <c r="Q289" s="0" t="str">
        <f aca="false">I289/H289</f>
        <v>341%</v>
      </c>
      <c r="R289" s="0" t="str">
        <f aca="false">I289/M289</f>
        <v>19.90 €</v>
      </c>
      <c r="S289" s="0" t="str">
        <f aca="false">H289/M289</f>
        <v>5.84 €</v>
      </c>
      <c r="T289" s="0" t="str">
        <f aca="false">M289/N289</f>
        <v>6%</v>
      </c>
    </row>
    <row r="290" customFormat="false" ht="15.75" hidden="false" customHeight="true" outlineLevel="0" collapsed="false">
      <c r="B290" s="0" t="s">
        <v>67</v>
      </c>
      <c r="C290" s="0" t="s">
        <v>52</v>
      </c>
      <c r="F290" s="0" t="n">
        <v>2020</v>
      </c>
      <c r="G290" s="0" t="n">
        <v>5</v>
      </c>
      <c r="H290" s="0" t="n">
        <v>154.37</v>
      </c>
      <c r="I290" s="0" t="n">
        <v>434.16</v>
      </c>
      <c r="J290" s="0" t="str">
        <f aca="false">I290-H290</f>
        <v>279.79 €</v>
      </c>
      <c r="K290" s="0" t="str">
        <f aca="false">H290/I290</f>
        <v>35.56%</v>
      </c>
      <c r="L290" s="0" t="str">
        <f aca="false">N290/P290</f>
        <v>0.57%</v>
      </c>
      <c r="M290" s="0" t="n">
        <v>24</v>
      </c>
      <c r="N290" s="0" t="n">
        <v>280</v>
      </c>
      <c r="O290" s="0" t="str">
        <f aca="false">H290/N290</f>
        <v>0.55 €</v>
      </c>
      <c r="P290" s="0" t="n">
        <v>49053</v>
      </c>
      <c r="Q290" s="0" t="str">
        <f aca="false">I290/H290</f>
        <v>281%</v>
      </c>
      <c r="R290" s="0" t="str">
        <f aca="false">I290/M290</f>
        <v>18.09 €</v>
      </c>
      <c r="S290" s="0" t="str">
        <f aca="false">H290/M290</f>
        <v>6.43 €</v>
      </c>
      <c r="T290" s="0" t="str">
        <f aca="false">M290/N290</f>
        <v>9%</v>
      </c>
    </row>
    <row r="291" customFormat="false" ht="15.75" hidden="false" customHeight="true" outlineLevel="0" collapsed="false">
      <c r="B291" s="0" t="s">
        <v>67</v>
      </c>
      <c r="C291" s="0" t="s">
        <v>3</v>
      </c>
      <c r="F291" s="0" t="n">
        <v>2020</v>
      </c>
      <c r="G291" s="0" t="n">
        <v>6</v>
      </c>
      <c r="H291" s="0" t="n">
        <v>9370.69</v>
      </c>
      <c r="I291" s="0" t="n">
        <v>32131.48</v>
      </c>
      <c r="J291" s="0" t="str">
        <f aca="false">I291-H291</f>
        <v>22,760.79 €</v>
      </c>
      <c r="K291" s="0" t="str">
        <f aca="false">H291/I291</f>
        <v>29.16%</v>
      </c>
      <c r="L291" s="0" t="str">
        <f aca="false">N291/P291</f>
        <v>0.64%</v>
      </c>
      <c r="M291" s="0" t="n">
        <v>1505</v>
      </c>
      <c r="N291" s="0" t="n">
        <v>10133</v>
      </c>
      <c r="O291" s="0" t="str">
        <f aca="false">H291/N291</f>
        <v>0.92 €</v>
      </c>
      <c r="P291" s="0" t="n">
        <v>1571949</v>
      </c>
      <c r="Q291" s="0" t="str">
        <f aca="false">I291/H291</f>
        <v>343%</v>
      </c>
      <c r="R291" s="0" t="str">
        <f aca="false">I291/M291</f>
        <v>21.35 €</v>
      </c>
      <c r="S291" s="0" t="str">
        <f aca="false">H291/M291</f>
        <v>6.23 €</v>
      </c>
      <c r="T291" s="0" t="str">
        <f aca="false">M291/N291</f>
        <v>15%</v>
      </c>
    </row>
    <row r="292" customFormat="false" ht="15.75" hidden="false" customHeight="true" outlineLevel="0" collapsed="false">
      <c r="B292" s="0" t="s">
        <v>67</v>
      </c>
      <c r="C292" s="0" t="s">
        <v>51</v>
      </c>
      <c r="F292" s="0" t="n">
        <v>2020</v>
      </c>
      <c r="G292" s="0" t="n">
        <v>6</v>
      </c>
      <c r="H292" s="0" t="n">
        <v>208.34</v>
      </c>
      <c r="I292" s="0" t="n">
        <v>922.59</v>
      </c>
      <c r="J292" s="0" t="str">
        <f aca="false">I292-H292</f>
        <v>714.25 €</v>
      </c>
      <c r="K292" s="0" t="str">
        <f aca="false">H292/I292</f>
        <v>22.58%</v>
      </c>
      <c r="L292" s="0" t="str">
        <f aca="false">N292/P292</f>
        <v>0.96%</v>
      </c>
      <c r="M292" s="0" t="n">
        <v>50</v>
      </c>
      <c r="N292" s="0" t="n">
        <v>598</v>
      </c>
      <c r="O292" s="0" t="str">
        <f aca="false">H292/N292</f>
        <v>0.35 €</v>
      </c>
      <c r="P292" s="0" t="n">
        <v>62356</v>
      </c>
      <c r="Q292" s="0" t="str">
        <f aca="false">I292/H292</f>
        <v>443%</v>
      </c>
      <c r="R292" s="0" t="str">
        <f aca="false">I292/M292</f>
        <v>18.45 €</v>
      </c>
      <c r="S292" s="0" t="str">
        <f aca="false">H292/M292</f>
        <v>4.17 €</v>
      </c>
      <c r="T292" s="0" t="str">
        <f aca="false">M292/N292</f>
        <v>8%</v>
      </c>
    </row>
    <row r="293" customFormat="false" ht="15.75" hidden="false" customHeight="true" outlineLevel="0" collapsed="false">
      <c r="B293" s="0" t="s">
        <v>67</v>
      </c>
      <c r="C293" s="0" t="s">
        <v>52</v>
      </c>
      <c r="F293" s="0" t="n">
        <v>2020</v>
      </c>
      <c r="G293" s="0" t="n">
        <v>6</v>
      </c>
      <c r="H293" s="0" t="n">
        <v>132.95</v>
      </c>
      <c r="I293" s="0" t="n">
        <v>289.21</v>
      </c>
      <c r="J293" s="0" t="str">
        <f aca="false">I293-H293</f>
        <v>156.26 €</v>
      </c>
      <c r="K293" s="0" t="str">
        <f aca="false">H293/I293</f>
        <v>45.97%</v>
      </c>
      <c r="L293" s="0" t="str">
        <f aca="false">N293/P293</f>
        <v>0.38%</v>
      </c>
      <c r="M293" s="0" t="n">
        <v>18</v>
      </c>
      <c r="N293" s="0" t="n">
        <v>242</v>
      </c>
      <c r="O293" s="0" t="str">
        <f aca="false">H293/N293</f>
        <v>0.55 €</v>
      </c>
      <c r="P293" s="0" t="n">
        <v>64272</v>
      </c>
      <c r="Q293" s="0" t="str">
        <f aca="false">I293/H293</f>
        <v>218%</v>
      </c>
      <c r="R293" s="0" t="str">
        <f aca="false">I293/M293</f>
        <v>16.07 €</v>
      </c>
      <c r="S293" s="0" t="str">
        <f aca="false">H293/M293</f>
        <v>7.39 €</v>
      </c>
      <c r="T293" s="0" t="str">
        <f aca="false">M293/N293</f>
        <v>7%</v>
      </c>
    </row>
    <row r="294" customFormat="false" ht="15.75" hidden="false" customHeight="true" outlineLevel="0" collapsed="false">
      <c r="B294" s="0" t="s">
        <v>67</v>
      </c>
      <c r="C294" s="0" t="s">
        <v>3</v>
      </c>
      <c r="F294" s="0" t="n">
        <v>2020</v>
      </c>
      <c r="G294" s="0" t="n">
        <v>7</v>
      </c>
      <c r="H294" s="0" t="n">
        <v>12231.13</v>
      </c>
      <c r="I294" s="0" t="n">
        <v>40107.18</v>
      </c>
      <c r="J294" s="0" t="str">
        <f aca="false">I294-H294</f>
        <v>27,876.05 €</v>
      </c>
      <c r="K294" s="0" t="str">
        <f aca="false">H294/I294</f>
        <v>30.50%</v>
      </c>
      <c r="L294" s="0" t="str">
        <f aca="false">N294/P294</f>
        <v>0.57%</v>
      </c>
      <c r="M294" s="0" t="n">
        <v>1716</v>
      </c>
      <c r="N294" s="0" t="n">
        <v>11292</v>
      </c>
      <c r="O294" s="0" t="str">
        <f aca="false">H294/N294</f>
        <v>1.08 €</v>
      </c>
      <c r="P294" s="0" t="n">
        <v>1981706</v>
      </c>
      <c r="Q294" s="0" t="str">
        <f aca="false">I294/H294</f>
        <v>328%</v>
      </c>
      <c r="R294" s="0" t="str">
        <f aca="false">I294/M294</f>
        <v>23.37 €</v>
      </c>
      <c r="S294" s="0" t="str">
        <f aca="false">H294/M294</f>
        <v>7.13 €</v>
      </c>
      <c r="T294" s="0" t="str">
        <f aca="false">M294/N294</f>
        <v>15%</v>
      </c>
    </row>
    <row r="295" customFormat="false" ht="15.75" hidden="false" customHeight="true" outlineLevel="0" collapsed="false">
      <c r="B295" s="0" t="s">
        <v>67</v>
      </c>
      <c r="C295" s="0" t="s">
        <v>50</v>
      </c>
      <c r="F295" s="0" t="n">
        <v>2020</v>
      </c>
      <c r="G295" s="0" t="n">
        <v>7</v>
      </c>
      <c r="H295" s="0" t="n">
        <v>201.41</v>
      </c>
      <c r="I295" s="0" t="n">
        <v>800.11</v>
      </c>
      <c r="J295" s="0" t="str">
        <f aca="false">I295-H295</f>
        <v>598.70 €</v>
      </c>
      <c r="K295" s="0" t="str">
        <f aca="false">H295/I295</f>
        <v>25.17%</v>
      </c>
      <c r="L295" s="0" t="str">
        <f aca="false">N295/P295</f>
        <v>0.51%</v>
      </c>
      <c r="M295" s="0" t="n">
        <v>32</v>
      </c>
      <c r="N295" s="0" t="n">
        <v>246</v>
      </c>
      <c r="O295" s="0" t="str">
        <f aca="false">H295/N295</f>
        <v>0.82 €</v>
      </c>
      <c r="P295" s="0" t="n">
        <v>48128</v>
      </c>
      <c r="Q295" s="0" t="str">
        <f aca="false">I295/H295</f>
        <v>397%</v>
      </c>
      <c r="R295" s="0" t="str">
        <f aca="false">I295/M295</f>
        <v>25.00 €</v>
      </c>
      <c r="S295" s="0" t="str">
        <f aca="false">H295/M295</f>
        <v>6.29 €</v>
      </c>
      <c r="T295" s="0" t="str">
        <f aca="false">M295/N295</f>
        <v>13%</v>
      </c>
    </row>
    <row r="296" customFormat="false" ht="15.75" hidden="false" customHeight="true" outlineLevel="0" collapsed="false">
      <c r="B296" s="0" t="s">
        <v>67</v>
      </c>
      <c r="C296" s="0" t="s">
        <v>51</v>
      </c>
      <c r="F296" s="0" t="n">
        <v>2020</v>
      </c>
      <c r="G296" s="0" t="n">
        <v>7</v>
      </c>
      <c r="H296" s="0" t="n">
        <v>1505.27</v>
      </c>
      <c r="I296" s="0" t="n">
        <v>4735.37</v>
      </c>
      <c r="J296" s="0" t="str">
        <f aca="false">I296-H296</f>
        <v>3,230.10 €</v>
      </c>
      <c r="K296" s="0" t="str">
        <f aca="false">H296/I296</f>
        <v>31.79%</v>
      </c>
      <c r="L296" s="0" t="str">
        <f aca="false">N296/P296</f>
        <v>0.43%</v>
      </c>
      <c r="M296" s="0" t="n">
        <v>242</v>
      </c>
      <c r="N296" s="0" t="n">
        <v>2810</v>
      </c>
      <c r="O296" s="0" t="str">
        <f aca="false">H296/N296</f>
        <v>0.54 €</v>
      </c>
      <c r="P296" s="0" t="n">
        <v>649207</v>
      </c>
      <c r="Q296" s="0" t="str">
        <f aca="false">I296/H296</f>
        <v>315%</v>
      </c>
      <c r="R296" s="0" t="str">
        <f aca="false">I296/M296</f>
        <v>19.57 €</v>
      </c>
      <c r="S296" s="0" t="str">
        <f aca="false">H296/M296</f>
        <v>6.22 €</v>
      </c>
      <c r="T296" s="0" t="str">
        <f aca="false">M296/N296</f>
        <v>9%</v>
      </c>
    </row>
    <row r="297" customFormat="false" ht="15.75" hidden="false" customHeight="true" outlineLevel="0" collapsed="false">
      <c r="B297" s="0" t="s">
        <v>67</v>
      </c>
      <c r="C297" s="0" t="s">
        <v>52</v>
      </c>
      <c r="F297" s="0" t="n">
        <v>2020</v>
      </c>
      <c r="G297" s="0" t="n">
        <v>7</v>
      </c>
      <c r="H297" s="0" t="n">
        <v>1106.63</v>
      </c>
      <c r="I297" s="0" t="n">
        <v>2903.12</v>
      </c>
      <c r="J297" s="0" t="str">
        <f aca="false">I297-H297</f>
        <v>1,796.49 €</v>
      </c>
      <c r="K297" s="0" t="str">
        <f aca="false">H297/I297</f>
        <v>38.12%</v>
      </c>
      <c r="L297" s="0" t="str">
        <f aca="false">N297/P297</f>
        <v>0.42%</v>
      </c>
      <c r="M297" s="0" t="n">
        <v>153</v>
      </c>
      <c r="N297" s="0" t="n">
        <v>1693</v>
      </c>
      <c r="O297" s="0" t="str">
        <f aca="false">H297/N297</f>
        <v>0.65 €</v>
      </c>
      <c r="P297" s="0" t="n">
        <v>399753</v>
      </c>
      <c r="Q297" s="0" t="str">
        <f aca="false">I297/H297</f>
        <v>262%</v>
      </c>
      <c r="R297" s="0" t="str">
        <f aca="false">I297/M297</f>
        <v>18.97 €</v>
      </c>
      <c r="S297" s="0" t="str">
        <f aca="false">H297/M297</f>
        <v>7.23 €</v>
      </c>
      <c r="T297" s="0" t="str">
        <f aca="false">M297/N297</f>
        <v>9%</v>
      </c>
    </row>
    <row r="298" customFormat="false" ht="15.75" hidden="false" customHeight="true" outlineLevel="0" collapsed="false">
      <c r="B298" s="0" t="s">
        <v>68</v>
      </c>
      <c r="C298" s="0" t="s">
        <v>49</v>
      </c>
      <c r="F298" s="0" t="n">
        <v>2019</v>
      </c>
      <c r="G298" s="0" t="n">
        <v>9</v>
      </c>
      <c r="H298" s="0" t="n">
        <v>234.29</v>
      </c>
      <c r="I298" s="0" t="n">
        <v>861.94</v>
      </c>
      <c r="J298" s="0" t="str">
        <f aca="false">I298-H298</f>
        <v>£ 627.65</v>
      </c>
      <c r="K298" s="0" t="str">
        <f aca="false">H298/I298</f>
        <v>27.18%</v>
      </c>
      <c r="L298" s="0" t="str">
        <f aca="false">N298/P298</f>
        <v>0.17%</v>
      </c>
      <c r="M298" s="0" t="n">
        <v>48</v>
      </c>
      <c r="N298" s="0" t="n">
        <v>590</v>
      </c>
      <c r="O298" s="0" t="str">
        <f aca="false">H298/N298</f>
        <v>0.40 €</v>
      </c>
      <c r="P298" s="0" t="n">
        <v>337183</v>
      </c>
      <c r="Q298" s="0" t="str">
        <f aca="false">I298/H298</f>
        <v>368%</v>
      </c>
      <c r="R298" s="0" t="str">
        <f aca="false">I298/M298</f>
        <v>£ 17.96</v>
      </c>
      <c r="S298" s="0" t="str">
        <f aca="false">H298/M298</f>
        <v>£ 4.88</v>
      </c>
      <c r="T298" s="0" t="str">
        <f aca="false">M298/N298</f>
        <v>8%</v>
      </c>
    </row>
    <row r="299" customFormat="false" ht="15.75" hidden="false" customHeight="true" outlineLevel="0" collapsed="false">
      <c r="B299" s="0" t="s">
        <v>68</v>
      </c>
      <c r="C299" s="0" t="s">
        <v>3</v>
      </c>
      <c r="F299" s="0" t="n">
        <v>2019</v>
      </c>
      <c r="G299" s="0" t="n">
        <v>9</v>
      </c>
      <c r="H299" s="0" t="n">
        <v>648.84</v>
      </c>
      <c r="I299" s="0" t="n">
        <v>3659.04</v>
      </c>
      <c r="J299" s="0" t="str">
        <f aca="false">I299-H299</f>
        <v>3,010.20 €</v>
      </c>
      <c r="K299" s="0" t="str">
        <f aca="false">H299/I299</f>
        <v>17.73%</v>
      </c>
      <c r="L299" s="0" t="str">
        <f aca="false">N299/P299</f>
        <v>0.34%</v>
      </c>
      <c r="M299" s="0" t="n">
        <v>168</v>
      </c>
      <c r="N299" s="0" t="n">
        <v>1997</v>
      </c>
      <c r="O299" s="0" t="str">
        <f aca="false">H299/N299</f>
        <v>0.32 €</v>
      </c>
      <c r="P299" s="0" t="n">
        <v>593694</v>
      </c>
      <c r="Q299" s="0" t="str">
        <f aca="false">I299/H299</f>
        <v>564%</v>
      </c>
      <c r="R299" s="0" t="str">
        <f aca="false">I299/M299</f>
        <v>21.78 €</v>
      </c>
      <c r="S299" s="0" t="str">
        <f aca="false">H299/M299</f>
        <v>3.86 €</v>
      </c>
      <c r="T299" s="0" t="str">
        <f aca="false">M299/N299</f>
        <v>8%</v>
      </c>
    </row>
    <row r="300" customFormat="false" ht="15.75" hidden="false" customHeight="true" outlineLevel="0" collapsed="false">
      <c r="B300" s="0" t="s">
        <v>68</v>
      </c>
      <c r="C300" s="0" t="s">
        <v>49</v>
      </c>
      <c r="F300" s="0" t="n">
        <v>2019</v>
      </c>
      <c r="G300" s="0" t="n">
        <v>10</v>
      </c>
      <c r="H300" s="0" t="n">
        <v>388.82</v>
      </c>
      <c r="I300" s="0" t="n">
        <v>1504.99</v>
      </c>
      <c r="J300" s="0" t="str">
        <f aca="false">I300-H300</f>
        <v>£ 1,116.17</v>
      </c>
      <c r="K300" s="0" t="str">
        <f aca="false">H300/I300</f>
        <v>25.84%</v>
      </c>
      <c r="L300" s="0" t="str">
        <f aca="false">N300/P300</f>
        <v>0.23%</v>
      </c>
      <c r="M300" s="0" t="n">
        <v>83</v>
      </c>
      <c r="N300" s="0" t="n">
        <v>887</v>
      </c>
      <c r="O300" s="0" t="str">
        <f aca="false">H300/N300</f>
        <v>0.44 €</v>
      </c>
      <c r="P300" s="0" t="n">
        <v>390363</v>
      </c>
      <c r="Q300" s="0" t="str">
        <f aca="false">I300/H300</f>
        <v>387%</v>
      </c>
      <c r="R300" s="0" t="str">
        <f aca="false">I300/M300</f>
        <v>£ 18.13</v>
      </c>
      <c r="S300" s="0" t="str">
        <f aca="false">H300/M300</f>
        <v>£ 4.68</v>
      </c>
      <c r="T300" s="0" t="str">
        <f aca="false">M300/N300</f>
        <v>9%</v>
      </c>
    </row>
    <row r="301" customFormat="false" ht="15.75" hidden="false" customHeight="true" outlineLevel="0" collapsed="false">
      <c r="B301" s="0" t="s">
        <v>68</v>
      </c>
      <c r="C301" s="0" t="s">
        <v>3</v>
      </c>
      <c r="F301" s="0" t="n">
        <v>2019</v>
      </c>
      <c r="G301" s="0" t="n">
        <v>10</v>
      </c>
      <c r="H301" s="0" t="n">
        <v>1930.53</v>
      </c>
      <c r="I301" s="0" t="n">
        <v>6979.23</v>
      </c>
      <c r="J301" s="0" t="str">
        <f aca="false">I301-H301</f>
        <v>5,048.70 €</v>
      </c>
      <c r="K301" s="0" t="str">
        <f aca="false">H301/I301</f>
        <v>27.66%</v>
      </c>
      <c r="L301" s="0" t="str">
        <f aca="false">N301/P301</f>
        <v>0.31%</v>
      </c>
      <c r="M301" s="0" t="n">
        <v>323</v>
      </c>
      <c r="N301" s="0" t="n">
        <v>4521</v>
      </c>
      <c r="O301" s="0" t="str">
        <f aca="false">H301/N301</f>
        <v>0.43 €</v>
      </c>
      <c r="P301" s="0" t="n">
        <v>1460147</v>
      </c>
      <c r="Q301" s="0" t="str">
        <f aca="false">I301/H301</f>
        <v>362%</v>
      </c>
      <c r="R301" s="0" t="str">
        <f aca="false">I301/M301</f>
        <v>21.61 €</v>
      </c>
      <c r="S301" s="0" t="str">
        <f aca="false">H301/M301</f>
        <v>5.98 €</v>
      </c>
      <c r="T301" s="0" t="str">
        <f aca="false">M301/N301</f>
        <v>7%</v>
      </c>
    </row>
    <row r="302" customFormat="false" ht="15.75" hidden="false" customHeight="true" outlineLevel="0" collapsed="false">
      <c r="B302" s="0" t="s">
        <v>68</v>
      </c>
      <c r="C302" s="0" t="s">
        <v>49</v>
      </c>
      <c r="F302" s="0" t="n">
        <v>2019</v>
      </c>
      <c r="G302" s="0" t="n">
        <v>11</v>
      </c>
      <c r="H302" s="0" t="n">
        <v>630.81</v>
      </c>
      <c r="I302" s="0" t="n">
        <v>1619.13</v>
      </c>
      <c r="J302" s="0" t="str">
        <f aca="false">I302-H302</f>
        <v>£ 988.32</v>
      </c>
      <c r="K302" s="0" t="str">
        <f aca="false">H302/I302</f>
        <v>38.96%</v>
      </c>
      <c r="L302" s="0" t="str">
        <f aca="false">N302/P302</f>
        <v>0.19%</v>
      </c>
      <c r="M302" s="0" t="n">
        <v>89</v>
      </c>
      <c r="N302" s="0" t="n">
        <v>1253</v>
      </c>
      <c r="O302" s="0" t="str">
        <f aca="false">H302/N302</f>
        <v>0.50 €</v>
      </c>
      <c r="P302" s="0" t="n">
        <v>662657</v>
      </c>
      <c r="Q302" s="0" t="str">
        <f aca="false">I302/H302</f>
        <v>257%</v>
      </c>
      <c r="R302" s="0" t="str">
        <f aca="false">I302/M302</f>
        <v>£ 18.19</v>
      </c>
      <c r="S302" s="0" t="str">
        <f aca="false">H302/M302</f>
        <v>£ 7.09</v>
      </c>
      <c r="T302" s="0" t="str">
        <f aca="false">M302/N302</f>
        <v>7%</v>
      </c>
    </row>
    <row r="303" customFormat="false" ht="15.75" hidden="false" customHeight="true" outlineLevel="0" collapsed="false">
      <c r="B303" s="0" t="s">
        <v>68</v>
      </c>
      <c r="C303" s="0" t="s">
        <v>3</v>
      </c>
      <c r="F303" s="0" t="n">
        <v>2019</v>
      </c>
      <c r="G303" s="0" t="n">
        <v>11</v>
      </c>
      <c r="H303" s="0" t="n">
        <v>1943.55</v>
      </c>
      <c r="I303" s="0" t="n">
        <v>6941.38</v>
      </c>
      <c r="J303" s="0" t="str">
        <f aca="false">I303-H303</f>
        <v>4,997.83 €</v>
      </c>
      <c r="K303" s="0" t="str">
        <f aca="false">H303/I303</f>
        <v>28.00%</v>
      </c>
      <c r="L303" s="0" t="str">
        <f aca="false">N303/P303</f>
        <v>0.32%</v>
      </c>
      <c r="M303" s="0" t="n">
        <v>323</v>
      </c>
      <c r="N303" s="0" t="n">
        <v>4622</v>
      </c>
      <c r="O303" s="0" t="str">
        <f aca="false">H303/N303</f>
        <v>0.42 €</v>
      </c>
      <c r="P303" s="0" t="n">
        <v>1455861</v>
      </c>
      <c r="Q303" s="0" t="str">
        <f aca="false">I303/H303</f>
        <v>357%</v>
      </c>
      <c r="R303" s="0" t="str">
        <f aca="false">I303/M303</f>
        <v>21.49 €</v>
      </c>
      <c r="S303" s="0" t="str">
        <f aca="false">H303/M303</f>
        <v>6.02 €</v>
      </c>
      <c r="T303" s="0" t="str">
        <f aca="false">M303/N303</f>
        <v>7%</v>
      </c>
    </row>
    <row r="304" customFormat="false" ht="15.75" hidden="false" customHeight="true" outlineLevel="0" collapsed="false">
      <c r="B304" s="0" t="s">
        <v>68</v>
      </c>
      <c r="C304" s="0" t="s">
        <v>49</v>
      </c>
      <c r="F304" s="0" t="n">
        <v>2019</v>
      </c>
      <c r="G304" s="0" t="n">
        <v>12</v>
      </c>
      <c r="H304" s="0" t="n">
        <v>421.47</v>
      </c>
      <c r="I304" s="0" t="n">
        <v>1322.77</v>
      </c>
      <c r="J304" s="0" t="str">
        <f aca="false">I304-H304</f>
        <v>£ 901.30</v>
      </c>
      <c r="K304" s="0" t="str">
        <f aca="false">H304/I304</f>
        <v>31.86%</v>
      </c>
      <c r="L304" s="0" t="str">
        <f aca="false">N304/P304</f>
        <v>0.15%</v>
      </c>
      <c r="M304" s="0" t="n">
        <v>67</v>
      </c>
      <c r="N304" s="0" t="n">
        <v>798</v>
      </c>
      <c r="O304" s="0" t="str">
        <f aca="false">H304/N304</f>
        <v>0.53 €</v>
      </c>
      <c r="P304" s="0" t="n">
        <v>550121</v>
      </c>
      <c r="Q304" s="0" t="str">
        <f aca="false">I304/H304</f>
        <v>314%</v>
      </c>
      <c r="R304" s="0" t="str">
        <f aca="false">I304/M304</f>
        <v>£ 19.74</v>
      </c>
      <c r="S304" s="0" t="str">
        <f aca="false">H304/M304</f>
        <v>£ 6.29</v>
      </c>
      <c r="T304" s="0" t="str">
        <f aca="false">M304/N304</f>
        <v>8%</v>
      </c>
    </row>
    <row r="305" customFormat="false" ht="15.75" hidden="false" customHeight="true" outlineLevel="0" collapsed="false">
      <c r="B305" s="0" t="s">
        <v>68</v>
      </c>
      <c r="C305" s="0" t="s">
        <v>3</v>
      </c>
      <c r="F305" s="0" t="n">
        <v>2019</v>
      </c>
      <c r="G305" s="0" t="n">
        <v>12</v>
      </c>
      <c r="H305" s="0" t="n">
        <v>1399.21</v>
      </c>
      <c r="I305" s="0" t="n">
        <v>6024.66</v>
      </c>
      <c r="J305" s="0" t="str">
        <f aca="false">I305-H305</f>
        <v>4,625.45 €</v>
      </c>
      <c r="K305" s="0" t="str">
        <f aca="false">H305/I305</f>
        <v>23.22%</v>
      </c>
      <c r="L305" s="0" t="str">
        <f aca="false">N305/P305</f>
        <v>0.39%</v>
      </c>
      <c r="M305" s="0" t="n">
        <v>280</v>
      </c>
      <c r="N305" s="0" t="n">
        <v>3449</v>
      </c>
      <c r="O305" s="0" t="str">
        <f aca="false">H305/N305</f>
        <v>0.41 €</v>
      </c>
      <c r="P305" s="0" t="n">
        <v>884904</v>
      </c>
      <c r="Q305" s="0" t="str">
        <f aca="false">I305/H305</f>
        <v>431%</v>
      </c>
      <c r="R305" s="0" t="str">
        <f aca="false">I305/M305</f>
        <v>21.52 €</v>
      </c>
      <c r="S305" s="0" t="str">
        <f aca="false">H305/M305</f>
        <v>5.00 €</v>
      </c>
      <c r="T305" s="0" t="str">
        <f aca="false">M305/N305</f>
        <v>8%</v>
      </c>
    </row>
    <row r="306" customFormat="false" ht="15.75" hidden="false" customHeight="true" outlineLevel="0" collapsed="false">
      <c r="B306" s="0" t="s">
        <v>68</v>
      </c>
      <c r="C306" s="0" t="s">
        <v>49</v>
      </c>
      <c r="F306" s="0" t="n">
        <v>2020</v>
      </c>
      <c r="G306" s="0" t="n">
        <v>1</v>
      </c>
      <c r="H306" s="0" t="n">
        <v>736.4</v>
      </c>
      <c r="I306" s="0" t="n">
        <v>2136.02</v>
      </c>
      <c r="J306" s="0" t="str">
        <f aca="false">I306-H306</f>
        <v>£ 1,399.62</v>
      </c>
      <c r="K306" s="0" t="str">
        <f aca="false">H306/I306</f>
        <v>34.48%</v>
      </c>
      <c r="L306" s="0" t="str">
        <f aca="false">N306/P306</f>
        <v>0.21%</v>
      </c>
      <c r="M306" s="0" t="n">
        <v>119</v>
      </c>
      <c r="N306" s="0" t="n">
        <v>1256</v>
      </c>
      <c r="O306" s="0" t="str">
        <f aca="false">H306/N306</f>
        <v>0.59 €</v>
      </c>
      <c r="P306" s="0" t="n">
        <v>592074</v>
      </c>
      <c r="Q306" s="0" t="str">
        <f aca="false">I306/H306</f>
        <v>290%</v>
      </c>
      <c r="R306" s="0" t="str">
        <f aca="false">I306/M306</f>
        <v>£ 17.95</v>
      </c>
      <c r="S306" s="0" t="str">
        <f aca="false">H306/M306</f>
        <v>£ 6.19</v>
      </c>
      <c r="T306" s="0" t="str">
        <f aca="false">M306/N306</f>
        <v>9%</v>
      </c>
    </row>
    <row r="307" customFormat="false" ht="15.75" hidden="false" customHeight="true" outlineLevel="0" collapsed="false">
      <c r="B307" s="0" t="s">
        <v>68</v>
      </c>
      <c r="C307" s="0" t="s">
        <v>3</v>
      </c>
      <c r="F307" s="0" t="n">
        <v>2020</v>
      </c>
      <c r="G307" s="0" t="n">
        <v>1</v>
      </c>
      <c r="H307" s="0" t="n">
        <v>1833.02</v>
      </c>
      <c r="I307" s="0" t="n">
        <v>7835.46</v>
      </c>
      <c r="J307" s="0" t="str">
        <f aca="false">I307-H307</f>
        <v>6,002.44 €</v>
      </c>
      <c r="K307" s="0" t="str">
        <f aca="false">H307/I307</f>
        <v>23.39%</v>
      </c>
      <c r="L307" s="0" t="str">
        <f aca="false">N307/P307</f>
        <v>0.36%</v>
      </c>
      <c r="M307" s="0" t="n">
        <v>398</v>
      </c>
      <c r="N307" s="0" t="n">
        <v>4984</v>
      </c>
      <c r="O307" s="0" t="str">
        <f aca="false">H307/N307</f>
        <v>0.37 €</v>
      </c>
      <c r="P307" s="0" t="n">
        <v>1389469</v>
      </c>
      <c r="Q307" s="0" t="str">
        <f aca="false">I307/H307</f>
        <v>427%</v>
      </c>
      <c r="R307" s="0" t="str">
        <f aca="false">I307/M307</f>
        <v>19.69 €</v>
      </c>
      <c r="S307" s="0" t="str">
        <f aca="false">H307/M307</f>
        <v>4.61 €</v>
      </c>
      <c r="T307" s="0" t="str">
        <f aca="false">M307/N307</f>
        <v>8%</v>
      </c>
    </row>
    <row r="308" customFormat="false" ht="15.75" hidden="false" customHeight="true" outlineLevel="0" collapsed="false">
      <c r="B308" s="0" t="s">
        <v>68</v>
      </c>
      <c r="C308" s="0" t="s">
        <v>49</v>
      </c>
      <c r="F308" s="0" t="n">
        <v>2020</v>
      </c>
      <c r="G308" s="0" t="n">
        <v>2</v>
      </c>
      <c r="H308" s="0" t="n">
        <v>841.02</v>
      </c>
      <c r="I308" s="0" t="n">
        <v>2385.04</v>
      </c>
      <c r="J308" s="0" t="str">
        <f aca="false">I308-H308</f>
        <v>£ 1,544.02</v>
      </c>
      <c r="K308" s="0" t="str">
        <f aca="false">H308/I308</f>
        <v>35.26%</v>
      </c>
      <c r="L308" s="0" t="str">
        <f aca="false">N308/P308</f>
        <v>0.22%</v>
      </c>
      <c r="M308" s="0" t="n">
        <v>154</v>
      </c>
      <c r="N308" s="0" t="n">
        <v>1750</v>
      </c>
      <c r="O308" s="0" t="str">
        <f aca="false">H308/N308</f>
        <v>0.48 €</v>
      </c>
      <c r="P308" s="0" t="n">
        <v>778517</v>
      </c>
      <c r="Q308" s="0" t="str">
        <f aca="false">I308/H308</f>
        <v>284%</v>
      </c>
      <c r="R308" s="0" t="str">
        <f aca="false">I308/M308</f>
        <v>£ 15.49</v>
      </c>
      <c r="S308" s="0" t="str">
        <f aca="false">H308/M308</f>
        <v>£ 5.46</v>
      </c>
      <c r="T308" s="0" t="str">
        <f aca="false">M308/N308</f>
        <v>9%</v>
      </c>
    </row>
    <row r="309" customFormat="false" ht="15.75" hidden="false" customHeight="true" outlineLevel="0" collapsed="false">
      <c r="B309" s="0" t="s">
        <v>68</v>
      </c>
      <c r="C309" s="0" t="s">
        <v>3</v>
      </c>
      <c r="F309" s="0" t="n">
        <v>2020</v>
      </c>
      <c r="G309" s="0" t="n">
        <v>2</v>
      </c>
      <c r="H309" s="0" t="n">
        <v>2199.84</v>
      </c>
      <c r="I309" s="0" t="n">
        <v>9133.04</v>
      </c>
      <c r="J309" s="0" t="str">
        <f aca="false">I309-H309</f>
        <v>6,933.20 €</v>
      </c>
      <c r="K309" s="0" t="str">
        <f aca="false">H309/I309</f>
        <v>24.09%</v>
      </c>
      <c r="L309" s="0" t="str">
        <f aca="false">N309/P309</f>
        <v>0.28%</v>
      </c>
      <c r="M309" s="0" t="n">
        <v>471</v>
      </c>
      <c r="N309" s="0" t="n">
        <v>5630</v>
      </c>
      <c r="O309" s="0" t="str">
        <f aca="false">H309/N309</f>
        <v>0.39 €</v>
      </c>
      <c r="P309" s="0" t="n">
        <v>2000238</v>
      </c>
      <c r="Q309" s="0" t="str">
        <f aca="false">I309/H309</f>
        <v>415%</v>
      </c>
      <c r="R309" s="0" t="str">
        <f aca="false">I309/M309</f>
        <v>19.39 €</v>
      </c>
      <c r="S309" s="0" t="str">
        <f aca="false">H309/M309</f>
        <v>4.67 €</v>
      </c>
      <c r="T309" s="0" t="str">
        <f aca="false">M309/N309</f>
        <v>8%</v>
      </c>
    </row>
    <row r="310" customFormat="false" ht="15.75" hidden="false" customHeight="true" outlineLevel="0" collapsed="false">
      <c r="B310" s="0" t="s">
        <v>68</v>
      </c>
      <c r="C310" s="0" t="s">
        <v>49</v>
      </c>
      <c r="F310" s="0" t="n">
        <v>2020</v>
      </c>
      <c r="G310" s="0" t="n">
        <v>3</v>
      </c>
      <c r="H310" s="0" t="n">
        <v>875.76</v>
      </c>
      <c r="I310" s="0" t="n">
        <v>2700.78</v>
      </c>
      <c r="J310" s="0" t="str">
        <f aca="false">I310-H310</f>
        <v>£ 1,825.02</v>
      </c>
      <c r="K310" s="0" t="str">
        <f aca="false">H310/I310</f>
        <v>32.43%</v>
      </c>
      <c r="L310" s="0" t="str">
        <f aca="false">N310/P310</f>
        <v>0.18%</v>
      </c>
      <c r="M310" s="0" t="n">
        <v>222</v>
      </c>
      <c r="N310" s="0" t="n">
        <v>2267</v>
      </c>
      <c r="O310" s="0" t="str">
        <f aca="false">H310/N310</f>
        <v>0.39 €</v>
      </c>
      <c r="P310" s="0" t="n">
        <v>1233664</v>
      </c>
      <c r="Q310" s="0" t="str">
        <f aca="false">I310/H310</f>
        <v>308%</v>
      </c>
      <c r="R310" s="0" t="str">
        <f aca="false">I310/M310</f>
        <v>£ 12.17</v>
      </c>
      <c r="S310" s="0" t="str">
        <f aca="false">H310/M310</f>
        <v>£ 3.94</v>
      </c>
      <c r="T310" s="0" t="str">
        <f aca="false">M310/N310</f>
        <v>10%</v>
      </c>
    </row>
    <row r="311" customFormat="false" ht="15.75" hidden="false" customHeight="true" outlineLevel="0" collapsed="false">
      <c r="B311" s="0" t="s">
        <v>68</v>
      </c>
      <c r="C311" s="0" t="s">
        <v>3</v>
      </c>
      <c r="F311" s="0" t="n">
        <v>2020</v>
      </c>
      <c r="G311" s="0" t="n">
        <v>3</v>
      </c>
      <c r="H311" s="0" t="n">
        <v>2956.31</v>
      </c>
      <c r="I311" s="0" t="n">
        <v>10845.08</v>
      </c>
      <c r="J311" s="0" t="str">
        <f aca="false">I311-H311</f>
        <v>7,888.77 €</v>
      </c>
      <c r="K311" s="0" t="str">
        <f aca="false">H311/I311</f>
        <v>27.26%</v>
      </c>
      <c r="L311" s="0" t="str">
        <f aca="false">N311/P311</f>
        <v>0.24%</v>
      </c>
      <c r="M311" s="0" t="n">
        <v>571</v>
      </c>
      <c r="N311" s="0" t="n">
        <v>6591</v>
      </c>
      <c r="O311" s="0" t="str">
        <f aca="false">H311/N311</f>
        <v>0.45 €</v>
      </c>
      <c r="P311" s="0" t="n">
        <v>2777502</v>
      </c>
      <c r="Q311" s="0" t="str">
        <f aca="false">I311/H311</f>
        <v>367%</v>
      </c>
      <c r="R311" s="0" t="str">
        <f aca="false">I311/M311</f>
        <v>18.99 €</v>
      </c>
      <c r="S311" s="0" t="str">
        <f aca="false">H311/M311</f>
        <v>5.18 €</v>
      </c>
      <c r="T311" s="0" t="str">
        <f aca="false">M311/N311</f>
        <v>9%</v>
      </c>
    </row>
    <row r="312" customFormat="false" ht="15.75" hidden="false" customHeight="true" outlineLevel="0" collapsed="false">
      <c r="B312" s="0" t="s">
        <v>68</v>
      </c>
      <c r="C312" s="0" t="s">
        <v>49</v>
      </c>
      <c r="F312" s="0" t="n">
        <v>2020</v>
      </c>
      <c r="G312" s="0" t="n">
        <v>4</v>
      </c>
      <c r="H312" s="0" t="n">
        <v>2880.55</v>
      </c>
      <c r="I312" s="0" t="n">
        <v>4592.92</v>
      </c>
      <c r="J312" s="0" t="str">
        <f aca="false">I312-H312</f>
        <v>£ 1,712.37</v>
      </c>
      <c r="K312" s="0" t="str">
        <f aca="false">H312/I312</f>
        <v>62.72%</v>
      </c>
      <c r="L312" s="0" t="str">
        <f aca="false">N312/P312</f>
        <v>0.23%</v>
      </c>
      <c r="M312" s="0" t="n">
        <v>366</v>
      </c>
      <c r="N312" s="0" t="n">
        <v>4892</v>
      </c>
      <c r="O312" s="0" t="str">
        <f aca="false">H312/N312</f>
        <v>0.59 €</v>
      </c>
      <c r="P312" s="0" t="n">
        <v>2121207</v>
      </c>
      <c r="Q312" s="0" t="str">
        <f aca="false">I312/H312</f>
        <v>159%</v>
      </c>
      <c r="R312" s="0" t="str">
        <f aca="false">I312/M312</f>
        <v>£ 12.55</v>
      </c>
      <c r="S312" s="0" t="str">
        <f aca="false">H312/M312</f>
        <v>£ 7.87</v>
      </c>
      <c r="T312" s="0" t="str">
        <f aca="false">M312/N312</f>
        <v>7%</v>
      </c>
    </row>
    <row r="313" customFormat="false" ht="15.75" hidden="false" customHeight="true" outlineLevel="0" collapsed="false">
      <c r="B313" s="0" t="s">
        <v>68</v>
      </c>
      <c r="C313" s="0" t="s">
        <v>3</v>
      </c>
      <c r="F313" s="0" t="n">
        <v>2020</v>
      </c>
      <c r="G313" s="0" t="n">
        <v>4</v>
      </c>
      <c r="H313" s="0" t="n">
        <v>2251</v>
      </c>
      <c r="I313" s="0" t="n">
        <v>7518.69</v>
      </c>
      <c r="J313" s="0" t="str">
        <f aca="false">I313-H313</f>
        <v>5,267.69 €</v>
      </c>
      <c r="K313" s="0" t="str">
        <f aca="false">H313/I313</f>
        <v>29.94%</v>
      </c>
      <c r="L313" s="0" t="str">
        <f aca="false">N313/P313</f>
        <v>0.48%</v>
      </c>
      <c r="M313" s="0" t="n">
        <v>389</v>
      </c>
      <c r="N313" s="0" t="n">
        <v>4860</v>
      </c>
      <c r="O313" s="0" t="str">
        <f aca="false">H313/N313</f>
        <v>0.46 €</v>
      </c>
      <c r="P313" s="0" t="n">
        <v>1007074</v>
      </c>
      <c r="Q313" s="0" t="str">
        <f aca="false">I313/H313</f>
        <v>334%</v>
      </c>
      <c r="R313" s="0" t="str">
        <f aca="false">I313/M313</f>
        <v>19.33 €</v>
      </c>
      <c r="S313" s="0" t="str">
        <f aca="false">H313/M313</f>
        <v>5.79 €</v>
      </c>
      <c r="T313" s="0" t="str">
        <f aca="false">M313/N313</f>
        <v>8%</v>
      </c>
    </row>
    <row r="314" customFormat="false" ht="15.75" hidden="false" customHeight="true" outlineLevel="0" collapsed="false">
      <c r="B314" s="0" t="s">
        <v>68</v>
      </c>
      <c r="C314" s="0" t="s">
        <v>49</v>
      </c>
      <c r="F314" s="0" t="n">
        <v>2020</v>
      </c>
      <c r="G314" s="0" t="n">
        <v>5</v>
      </c>
      <c r="H314" s="0" t="n">
        <v>2254.7</v>
      </c>
      <c r="I314" s="0" t="n">
        <v>4609.65</v>
      </c>
      <c r="J314" s="0" t="str">
        <f aca="false">I314-H314</f>
        <v>£ 2,354.95</v>
      </c>
      <c r="K314" s="0" t="str">
        <f aca="false">H314/I314</f>
        <v>48.91%</v>
      </c>
      <c r="L314" s="0" t="str">
        <f aca="false">N314/P314</f>
        <v>0.15%</v>
      </c>
      <c r="M314" s="0" t="n">
        <v>264</v>
      </c>
      <c r="N314" s="0" t="n">
        <v>3242</v>
      </c>
      <c r="O314" s="0" t="str">
        <f aca="false">H314/N314</f>
        <v>£ 0.70</v>
      </c>
      <c r="P314" s="0" t="n">
        <v>2103645</v>
      </c>
      <c r="Q314" s="0" t="str">
        <f aca="false">I314/H314</f>
        <v>204%</v>
      </c>
      <c r="R314" s="0" t="str">
        <f aca="false">I314/M314</f>
        <v>£ 17.46</v>
      </c>
      <c r="S314" s="0" t="str">
        <f aca="false">H314/M314</f>
        <v>£ 8.54</v>
      </c>
      <c r="T314" s="0" t="str">
        <f aca="false">M314/N314</f>
        <v>8%</v>
      </c>
    </row>
    <row r="315" customFormat="false" ht="15.75" hidden="false" customHeight="true" outlineLevel="0" collapsed="false">
      <c r="B315" s="0" t="s">
        <v>68</v>
      </c>
      <c r="C315" s="0" t="s">
        <v>3</v>
      </c>
      <c r="F315" s="0" t="n">
        <v>2020</v>
      </c>
      <c r="G315" s="0" t="n">
        <v>5</v>
      </c>
      <c r="H315" s="0" t="n">
        <v>1774.13</v>
      </c>
      <c r="I315" s="0" t="n">
        <v>7030.71</v>
      </c>
      <c r="J315" s="0" t="str">
        <f aca="false">I315-H315</f>
        <v>5,256.58 €</v>
      </c>
      <c r="K315" s="0" t="str">
        <f aca="false">H315/I315</f>
        <v>25.23%</v>
      </c>
      <c r="L315" s="0" t="str">
        <f aca="false">N315/P315</f>
        <v>0.22%</v>
      </c>
      <c r="M315" s="0" t="n">
        <v>346</v>
      </c>
      <c r="N315" s="0" t="n">
        <v>3533</v>
      </c>
      <c r="O315" s="0" t="str">
        <f aca="false">H315/N315</f>
        <v>0.50 €</v>
      </c>
      <c r="P315" s="0" t="n">
        <v>1624161</v>
      </c>
      <c r="Q315" s="0" t="str">
        <f aca="false">I315/H315</f>
        <v>396%</v>
      </c>
      <c r="R315" s="0" t="str">
        <f aca="false">I315/M315</f>
        <v>20.32 €</v>
      </c>
      <c r="S315" s="0" t="str">
        <f aca="false">H315/M315</f>
        <v>5.13 €</v>
      </c>
      <c r="T315" s="0" t="str">
        <f aca="false">M315/N315</f>
        <v>10%</v>
      </c>
    </row>
    <row r="316" customFormat="false" ht="15.75" hidden="false" customHeight="true" outlineLevel="0" collapsed="false">
      <c r="B316" s="0" t="s">
        <v>68</v>
      </c>
      <c r="C316" s="0" t="s">
        <v>49</v>
      </c>
      <c r="F316" s="0" t="n">
        <v>2020</v>
      </c>
      <c r="G316" s="0" t="n">
        <v>6</v>
      </c>
      <c r="H316" s="0" t="n">
        <v>375.98</v>
      </c>
      <c r="I316" s="0" t="n">
        <v>1752.63</v>
      </c>
      <c r="J316" s="0" t="str">
        <f aca="false">I316-H316</f>
        <v>£ 1,376.65</v>
      </c>
      <c r="K316" s="0" t="str">
        <f aca="false">H316/I316</f>
        <v>21.45%</v>
      </c>
      <c r="L316" s="0" t="str">
        <f aca="false">N316/P316</f>
        <v>0.19%</v>
      </c>
      <c r="M316" s="0" t="n">
        <v>111</v>
      </c>
      <c r="N316" s="0" t="n">
        <v>986</v>
      </c>
      <c r="O316" s="0" t="str">
        <f aca="false">H316/N316</f>
        <v>£ 0.38</v>
      </c>
      <c r="P316" s="0" t="n">
        <v>513584</v>
      </c>
      <c r="Q316" s="0" t="str">
        <f aca="false">I316/H316</f>
        <v>466%</v>
      </c>
      <c r="R316" s="0" t="str">
        <f aca="false">I316/M316</f>
        <v>£ 15.79</v>
      </c>
      <c r="S316" s="0" t="str">
        <f aca="false">H316/M316</f>
        <v>£ 3.39</v>
      </c>
      <c r="T316" s="0" t="str">
        <f aca="false">M316/N316</f>
        <v>11%</v>
      </c>
    </row>
    <row r="317" customFormat="false" ht="15.75" hidden="false" customHeight="true" outlineLevel="0" collapsed="false">
      <c r="B317" s="0" t="s">
        <v>68</v>
      </c>
      <c r="C317" s="0" t="s">
        <v>3</v>
      </c>
      <c r="F317" s="0" t="n">
        <v>2020</v>
      </c>
      <c r="G317" s="0" t="n">
        <v>6</v>
      </c>
      <c r="H317" s="0" t="n">
        <v>934.62</v>
      </c>
      <c r="I317" s="0" t="n">
        <v>4961</v>
      </c>
      <c r="J317" s="0" t="str">
        <f aca="false">I317-H317</f>
        <v>4,026.38 €</v>
      </c>
      <c r="K317" s="0" t="str">
        <f aca="false">H317/I317</f>
        <v>18.84%</v>
      </c>
      <c r="L317" s="0" t="str">
        <f aca="false">N317/P317</f>
        <v>0.16%</v>
      </c>
      <c r="M317" s="0" t="n">
        <v>237</v>
      </c>
      <c r="N317" s="0" t="n">
        <v>2055</v>
      </c>
      <c r="O317" s="0" t="str">
        <f aca="false">H317/N317</f>
        <v>0.45 €</v>
      </c>
      <c r="P317" s="0" t="n">
        <v>1296667</v>
      </c>
      <c r="Q317" s="0" t="str">
        <f aca="false">I317/H317</f>
        <v>531%</v>
      </c>
      <c r="R317" s="0" t="str">
        <f aca="false">I317/M317</f>
        <v>20.93 €</v>
      </c>
      <c r="S317" s="0" t="str">
        <f aca="false">H317/M317</f>
        <v>3.94 €</v>
      </c>
      <c r="T317" s="0" t="str">
        <f aca="false">M317/N317</f>
        <v>12%</v>
      </c>
    </row>
    <row r="318" customFormat="false" ht="15.75" hidden="false" customHeight="true" outlineLevel="0" collapsed="false">
      <c r="A318" s="0" t="n">
        <v>1514208125915610</v>
      </c>
      <c r="B318" s="0" t="s">
        <v>1</v>
      </c>
      <c r="C318" s="0" t="s">
        <v>3</v>
      </c>
      <c r="F318" s="0" t="n">
        <v>2019</v>
      </c>
      <c r="G318" s="0" t="n">
        <v>10</v>
      </c>
      <c r="H318" s="0" t="n">
        <v>1090.68</v>
      </c>
      <c r="I318" s="0" t="n">
        <v>11522.7</v>
      </c>
      <c r="J318" s="0" t="str">
        <f aca="false">I318-H318</f>
        <v>10,432.02 €</v>
      </c>
      <c r="K318" s="0" t="str">
        <f aca="false">H318/I318</f>
        <v>9.47%</v>
      </c>
      <c r="L318" s="0" t="str">
        <f aca="false">N318/P318</f>
        <v>0.79%</v>
      </c>
      <c r="M318" s="0" t="n">
        <v>305</v>
      </c>
      <c r="N318" s="0" t="n">
        <v>2458</v>
      </c>
      <c r="O318" s="0" t="str">
        <f aca="false">H318/N318</f>
        <v>0.44 €</v>
      </c>
      <c r="P318" s="0" t="n">
        <v>309258</v>
      </c>
      <c r="Q318" s="0" t="str">
        <f aca="false">I318/H318</f>
        <v>1056%</v>
      </c>
      <c r="R318" s="0" t="str">
        <f aca="false">I318/M318</f>
        <v>37.78 €</v>
      </c>
      <c r="S318" s="0" t="str">
        <f aca="false">H318/M318</f>
        <v>3.58 €</v>
      </c>
      <c r="T318" s="0" t="str">
        <f aca="false">M318/N318</f>
        <v>12%</v>
      </c>
    </row>
    <row r="319" customFormat="false" ht="15.75" hidden="false" customHeight="true" outlineLevel="0" collapsed="false">
      <c r="A319" s="0" t="n">
        <v>1514208125915610</v>
      </c>
      <c r="B319" s="0" t="s">
        <v>1</v>
      </c>
      <c r="C319" s="0" t="s">
        <v>3</v>
      </c>
      <c r="F319" s="0" t="n">
        <v>2019</v>
      </c>
      <c r="G319" s="0" t="n">
        <v>11</v>
      </c>
      <c r="H319" s="0" t="n">
        <v>1392</v>
      </c>
      <c r="I319" s="0" t="n">
        <v>12520.9</v>
      </c>
      <c r="J319" s="0" t="str">
        <f aca="false">I319-H319</f>
        <v>11,128.90 €</v>
      </c>
      <c r="K319" s="0" t="str">
        <f aca="false">H319/I319</f>
        <v>11.12%</v>
      </c>
      <c r="L319" s="0" t="str">
        <f aca="false">N319/P319</f>
        <v>0.74%</v>
      </c>
      <c r="M319" s="0" t="n">
        <v>347</v>
      </c>
      <c r="N319" s="0" t="n">
        <v>2845</v>
      </c>
      <c r="O319" s="0" t="str">
        <f aca="false">H319/N319</f>
        <v>0.49 €</v>
      </c>
      <c r="P319" s="0" t="n">
        <v>382853</v>
      </c>
      <c r="Q319" s="0" t="str">
        <f aca="false">I319/H319</f>
        <v>899%</v>
      </c>
      <c r="R319" s="0" t="str">
        <f aca="false">I319/M319</f>
        <v>36.08 €</v>
      </c>
      <c r="S319" s="0" t="str">
        <f aca="false">H319/M319</f>
        <v>4.01 €</v>
      </c>
      <c r="T319" s="0" t="str">
        <f aca="false">M319/N319</f>
        <v>12%</v>
      </c>
    </row>
    <row r="320" customFormat="false" ht="15.75" hidden="false" customHeight="true" outlineLevel="0" collapsed="false">
      <c r="A320" s="0" t="n">
        <v>1514208125915610</v>
      </c>
      <c r="B320" s="0" t="s">
        <v>1</v>
      </c>
      <c r="C320" s="0" t="s">
        <v>3</v>
      </c>
      <c r="F320" s="0" t="n">
        <v>2019</v>
      </c>
      <c r="G320" s="0" t="n">
        <v>12</v>
      </c>
      <c r="H320" s="0" t="n">
        <v>1245.99</v>
      </c>
      <c r="I320" s="0" t="n">
        <v>14991.8</v>
      </c>
      <c r="J320" s="0" t="str">
        <f aca="false">I320-H320</f>
        <v>13,745.81 €</v>
      </c>
      <c r="K320" s="0" t="str">
        <f aca="false">H320/I320</f>
        <v>8.31%</v>
      </c>
      <c r="L320" s="0" t="str">
        <f aca="false">N320/P320</f>
        <v>0.99%</v>
      </c>
      <c r="M320" s="0" t="n">
        <v>376</v>
      </c>
      <c r="N320" s="0" t="n">
        <v>2625</v>
      </c>
      <c r="O320" s="0" t="str">
        <f aca="false">H320/N320</f>
        <v>0.47 €</v>
      </c>
      <c r="P320" s="0" t="n">
        <v>264010</v>
      </c>
      <c r="Q320" s="0" t="str">
        <f aca="false">I320/H320</f>
        <v>1203%</v>
      </c>
      <c r="R320" s="0" t="str">
        <f aca="false">I320/M320</f>
        <v>39.87 €</v>
      </c>
      <c r="S320" s="0" t="str">
        <f aca="false">H320/M320</f>
        <v>3.31 €</v>
      </c>
      <c r="T320" s="0" t="str">
        <f aca="false">M320/N320</f>
        <v>14%</v>
      </c>
    </row>
    <row r="321" customFormat="false" ht="15.75" hidden="false" customHeight="true" outlineLevel="0" collapsed="false">
      <c r="A321" s="0" t="n">
        <v>1514208125915610</v>
      </c>
      <c r="B321" s="0" t="s">
        <v>1</v>
      </c>
      <c r="C321" s="0" t="s">
        <v>3</v>
      </c>
      <c r="F321" s="0" t="n">
        <v>2020</v>
      </c>
      <c r="G321" s="0" t="n">
        <v>1</v>
      </c>
      <c r="H321" s="0" t="n">
        <v>1633.17</v>
      </c>
      <c r="I321" s="0" t="n">
        <v>14643.9</v>
      </c>
      <c r="J321" s="0" t="str">
        <f aca="false">I321-H321</f>
        <v>13,010.73 €</v>
      </c>
      <c r="K321" s="0" t="str">
        <f aca="false">H321/I321</f>
        <v>11.15%</v>
      </c>
      <c r="L321" s="0" t="str">
        <f aca="false">N321/P321</f>
        <v>0.83%</v>
      </c>
      <c r="M321" s="0" t="n">
        <v>388</v>
      </c>
      <c r="N321" s="0" t="n">
        <v>3155</v>
      </c>
      <c r="O321" s="0" t="str">
        <f aca="false">H321/N321</f>
        <v>0.52 €</v>
      </c>
      <c r="P321" s="0" t="n">
        <v>379269</v>
      </c>
      <c r="Q321" s="0" t="str">
        <f aca="false">I321/H321</f>
        <v>897%</v>
      </c>
      <c r="R321" s="0" t="str">
        <f aca="false">I321/M321</f>
        <v>37.74 €</v>
      </c>
      <c r="S321" s="0" t="str">
        <f aca="false">H321/M321</f>
        <v>4.21 €</v>
      </c>
      <c r="T321" s="0" t="str">
        <f aca="false">M321/N321</f>
        <v>12%</v>
      </c>
    </row>
    <row r="322" customFormat="false" ht="15.75" hidden="false" customHeight="true" outlineLevel="0" collapsed="false">
      <c r="A322" s="0" t="n">
        <v>1514208125915610</v>
      </c>
      <c r="B322" s="0" t="s">
        <v>1</v>
      </c>
      <c r="C322" s="0" t="s">
        <v>3</v>
      </c>
      <c r="F322" s="0" t="n">
        <v>2020</v>
      </c>
      <c r="G322" s="0" t="n">
        <v>2</v>
      </c>
      <c r="H322" s="0" t="n">
        <v>1559.63</v>
      </c>
      <c r="I322" s="0" t="n">
        <v>11282.3</v>
      </c>
      <c r="J322" s="0" t="str">
        <f aca="false">I322-H322</f>
        <v>9,722.67 €</v>
      </c>
      <c r="K322" s="0" t="str">
        <f aca="false">H322/I322</f>
        <v>13.82%</v>
      </c>
      <c r="L322" s="0" t="str">
        <f aca="false">N322/P322</f>
        <v>0.54%</v>
      </c>
      <c r="M322" s="0" t="n">
        <v>287</v>
      </c>
      <c r="N322" s="0" t="n">
        <v>2376</v>
      </c>
      <c r="O322" s="0" t="str">
        <f aca="false">H322/N322</f>
        <v>0.66 €</v>
      </c>
      <c r="P322" s="0" t="n">
        <v>437519</v>
      </c>
      <c r="Q322" s="0" t="str">
        <f aca="false">I322/H322</f>
        <v>723%</v>
      </c>
      <c r="R322" s="0" t="str">
        <f aca="false">I322/M322</f>
        <v>39.31 €</v>
      </c>
      <c r="S322" s="0" t="str">
        <f aca="false">H322/M322</f>
        <v>5.43 €</v>
      </c>
      <c r="T322" s="0" t="str">
        <f aca="false">M322/N322</f>
        <v>12%</v>
      </c>
    </row>
    <row r="323" customFormat="false" ht="15.75" hidden="false" customHeight="true" outlineLevel="0" collapsed="false">
      <c r="A323" s="0" t="n">
        <v>1514208125915610</v>
      </c>
      <c r="B323" s="0" t="s">
        <v>1</v>
      </c>
      <c r="C323" s="0" t="s">
        <v>3</v>
      </c>
      <c r="F323" s="0" t="n">
        <v>2020</v>
      </c>
      <c r="G323" s="0" t="n">
        <v>3</v>
      </c>
      <c r="H323" s="0" t="n">
        <v>1322</v>
      </c>
      <c r="I323" s="0" t="n">
        <v>8558.6</v>
      </c>
      <c r="J323" s="0" t="str">
        <f aca="false">I323-H323</f>
        <v>7,236.60 €</v>
      </c>
      <c r="K323" s="0" t="str">
        <f aca="false">H323/I323</f>
        <v>15.45%</v>
      </c>
      <c r="L323" s="0" t="str">
        <f aca="false">N323/P323</f>
        <v>0.47%</v>
      </c>
      <c r="M323" s="0" t="n">
        <v>219</v>
      </c>
      <c r="N323" s="0" t="n">
        <v>1829</v>
      </c>
      <c r="O323" s="0" t="str">
        <f aca="false">H323/N323</f>
        <v>0.72 €</v>
      </c>
      <c r="P323" s="0" t="n">
        <v>390160</v>
      </c>
      <c r="Q323" s="0" t="str">
        <f aca="false">I323/H323</f>
        <v>647%</v>
      </c>
      <c r="R323" s="0" t="str">
        <f aca="false">I323/M323</f>
        <v>39.08 €</v>
      </c>
      <c r="S323" s="0" t="str">
        <f aca="false">H323/M323</f>
        <v>6.04 €</v>
      </c>
      <c r="T323" s="0" t="str">
        <f aca="false">M323/N323</f>
        <v>12%</v>
      </c>
    </row>
    <row r="324" customFormat="false" ht="15.75" hidden="false" customHeight="true" outlineLevel="0" collapsed="false">
      <c r="A324" s="0" t="n">
        <v>1514208125915610</v>
      </c>
      <c r="B324" s="0" t="s">
        <v>1</v>
      </c>
      <c r="C324" s="0" t="s">
        <v>3</v>
      </c>
      <c r="F324" s="0" t="n">
        <v>2020</v>
      </c>
      <c r="G324" s="0" t="n">
        <v>4</v>
      </c>
      <c r="H324" s="0" t="n">
        <v>2670.29</v>
      </c>
      <c r="I324" s="0" t="n">
        <v>9695.6</v>
      </c>
      <c r="J324" s="0" t="str">
        <f aca="false">I324-H324</f>
        <v>7,025.31 €</v>
      </c>
      <c r="K324" s="0" t="str">
        <f aca="false">H324/I324</f>
        <v>27.54%</v>
      </c>
      <c r="L324" s="0" t="str">
        <f aca="false">N324/P324</f>
        <v>0.66%</v>
      </c>
      <c r="M324" s="0" t="n">
        <v>278</v>
      </c>
      <c r="N324" s="0" t="n">
        <v>2968</v>
      </c>
      <c r="O324" s="0" t="str">
        <f aca="false">H324/N324</f>
        <v>0.90 €</v>
      </c>
      <c r="P324" s="0" t="n">
        <v>450884</v>
      </c>
      <c r="Q324" s="0" t="str">
        <f aca="false">I324/H324</f>
        <v>363%</v>
      </c>
      <c r="R324" s="0" t="str">
        <f aca="false">I324/M324</f>
        <v>34.88 €</v>
      </c>
      <c r="S324" s="0" t="str">
        <f aca="false">H324/M324</f>
        <v>9.61 €</v>
      </c>
      <c r="T324" s="0" t="str">
        <f aca="false">M324/N324</f>
        <v>9%</v>
      </c>
    </row>
    <row r="325" customFormat="false" ht="15.75" hidden="false" customHeight="true" outlineLevel="0" collapsed="false">
      <c r="A325" s="0" t="n">
        <v>1514208125915610</v>
      </c>
      <c r="B325" s="0" t="s">
        <v>1</v>
      </c>
      <c r="C325" s="0" t="s">
        <v>3</v>
      </c>
      <c r="F325" s="0" t="n">
        <v>2020</v>
      </c>
      <c r="G325" s="0" t="n">
        <v>5</v>
      </c>
      <c r="H325" s="0" t="n">
        <v>1886.74</v>
      </c>
      <c r="I325" s="0" t="n">
        <v>7172.3</v>
      </c>
      <c r="J325" s="0" t="str">
        <f aca="false">I325-H325</f>
        <v>5,285.56 €</v>
      </c>
      <c r="K325" s="0" t="str">
        <f aca="false">H325/I325</f>
        <v>26.31%</v>
      </c>
      <c r="L325" s="0" t="str">
        <f aca="false">N325/P325</f>
        <v>0.36%</v>
      </c>
      <c r="M325" s="0" t="n">
        <v>200</v>
      </c>
      <c r="N325" s="0" t="n">
        <v>2216</v>
      </c>
      <c r="O325" s="0" t="str">
        <f aca="false">H325/N325</f>
        <v>0.85 €</v>
      </c>
      <c r="P325" s="0" t="n">
        <v>609509</v>
      </c>
      <c r="Q325" s="0" t="str">
        <f aca="false">I325/H325</f>
        <v>380%</v>
      </c>
      <c r="R325" s="0" t="str">
        <f aca="false">I325/M325</f>
        <v>35.86 €</v>
      </c>
      <c r="S325" s="0" t="str">
        <f aca="false">H325/M325</f>
        <v>9.43 €</v>
      </c>
      <c r="T325" s="0" t="str">
        <f aca="false">M325/N325</f>
        <v>9%</v>
      </c>
    </row>
    <row r="326" customFormat="false" ht="15.75" hidden="false" customHeight="true" outlineLevel="0" collapsed="false">
      <c r="A326" s="0" t="n">
        <v>1514208125915610</v>
      </c>
      <c r="B326" s="0" t="s">
        <v>1</v>
      </c>
      <c r="C326" s="0" t="s">
        <v>3</v>
      </c>
      <c r="F326" s="0" t="n">
        <v>2020</v>
      </c>
      <c r="G326" s="0" t="n">
        <v>6</v>
      </c>
      <c r="H326" s="0" t="n">
        <v>1728.37</v>
      </c>
      <c r="I326" s="0" t="n">
        <v>7469.1</v>
      </c>
      <c r="J326" s="0" t="str">
        <f aca="false">I326-H326</f>
        <v>5,740.73 €</v>
      </c>
      <c r="K326" s="0" t="str">
        <f aca="false">H326/I326</f>
        <v>23.14%</v>
      </c>
      <c r="L326" s="0" t="str">
        <f aca="false">N326/P326</f>
        <v>0.38%</v>
      </c>
      <c r="M326" s="0" t="n">
        <v>182</v>
      </c>
      <c r="N326" s="0" t="n">
        <v>2178</v>
      </c>
      <c r="O326" s="0" t="str">
        <f aca="false">H326/N326</f>
        <v>0.79 €</v>
      </c>
      <c r="P326" s="0" t="n">
        <v>571632</v>
      </c>
      <c r="Q326" s="0" t="str">
        <f aca="false">I326/H326</f>
        <v>432%</v>
      </c>
      <c r="R326" s="0" t="str">
        <f aca="false">I326/M326</f>
        <v>41.04 €</v>
      </c>
      <c r="S326" s="0" t="str">
        <f aca="false">H326/M326</f>
        <v>9.50 €</v>
      </c>
      <c r="T326" s="0" t="str">
        <f aca="false">M326/N326</f>
        <v>8%</v>
      </c>
    </row>
    <row r="327" customFormat="false" ht="15.75" hidden="false" customHeight="true" outlineLevel="0" collapsed="false">
      <c r="A327" s="0" t="n">
        <v>1514208125915610</v>
      </c>
      <c r="B327" s="0" t="s">
        <v>1</v>
      </c>
      <c r="C327" s="0" t="s">
        <v>3</v>
      </c>
      <c r="F327" s="0" t="n">
        <v>2020</v>
      </c>
      <c r="G327" s="0" t="n">
        <v>7</v>
      </c>
      <c r="H327" s="0" t="n">
        <v>1611.85</v>
      </c>
      <c r="I327" s="0" t="n">
        <v>6346.49</v>
      </c>
      <c r="J327" s="0" t="str">
        <f aca="false">I327-H327</f>
        <v>4,734.64 €</v>
      </c>
      <c r="K327" s="0" t="str">
        <f aca="false">H327/I327</f>
        <v>25.40%</v>
      </c>
      <c r="L327" s="0" t="str">
        <f aca="false">N327/P327</f>
        <v>0.43%</v>
      </c>
      <c r="M327" s="0" t="n">
        <v>168</v>
      </c>
      <c r="N327" s="0" t="n">
        <v>2151</v>
      </c>
      <c r="O327" s="0" t="str">
        <f aca="false">H327/N327</f>
        <v>0.75 €</v>
      </c>
      <c r="P327" s="0" t="n">
        <v>502474</v>
      </c>
      <c r="Q327" s="0" t="str">
        <f aca="false">I327/H327</f>
        <v>394%</v>
      </c>
      <c r="R327" s="0" t="str">
        <f aca="false">I327/M327</f>
        <v>37.78 €</v>
      </c>
      <c r="S327" s="0" t="str">
        <f aca="false">H327/M327</f>
        <v>9.59 €</v>
      </c>
      <c r="T327" s="0" t="str">
        <f aca="false">M327/N327</f>
        <v>8%</v>
      </c>
    </row>
    <row r="328" customFormat="false" ht="15.75" hidden="false" customHeight="true" outlineLevel="0" collapsed="false">
      <c r="A328" s="0" t="n">
        <v>1514208125915610</v>
      </c>
      <c r="B328" s="0" t="s">
        <v>1</v>
      </c>
      <c r="C328" s="0" t="s">
        <v>3</v>
      </c>
      <c r="F328" s="0" t="n">
        <v>2020</v>
      </c>
      <c r="G328" s="0" t="n">
        <v>8</v>
      </c>
      <c r="H328" s="0" t="n">
        <v>1503.99</v>
      </c>
      <c r="I328" s="0" t="n">
        <v>5707.75</v>
      </c>
      <c r="J328" s="0" t="str">
        <f aca="false">I328-H328</f>
        <v>4,203.76 €</v>
      </c>
      <c r="K328" s="0" t="str">
        <f aca="false">H328/I328</f>
        <v>26.35%</v>
      </c>
      <c r="L328" s="0" t="str">
        <f aca="false">N328/P328</f>
        <v>0.39%</v>
      </c>
      <c r="M328" s="0" t="n">
        <v>154</v>
      </c>
      <c r="N328" s="0" t="n">
        <v>1773</v>
      </c>
      <c r="O328" s="0" t="str">
        <f aca="false">H328/N328</f>
        <v>0.85 €</v>
      </c>
      <c r="P328" s="0" t="n">
        <v>458025</v>
      </c>
      <c r="Q328" s="0" t="str">
        <f aca="false">I328/H328</f>
        <v>380%</v>
      </c>
      <c r="R328" s="0" t="str">
        <f aca="false">I328/M328</f>
        <v>37.06 €</v>
      </c>
      <c r="S328" s="0" t="str">
        <f aca="false">H328/M328</f>
        <v>9.77 €</v>
      </c>
      <c r="T328" s="0" t="str">
        <f aca="false">M328/N328</f>
        <v>9%</v>
      </c>
    </row>
    <row r="329" customFormat="false" ht="15.75" hidden="false" customHeight="true" outlineLevel="0" collapsed="false">
      <c r="A329" s="0" t="n">
        <v>3182163373400860</v>
      </c>
      <c r="B329" s="0" t="s">
        <v>69</v>
      </c>
      <c r="C329" s="0" t="s">
        <v>3</v>
      </c>
      <c r="F329" s="0" t="n">
        <v>2019</v>
      </c>
      <c r="G329" s="0" t="n">
        <v>9</v>
      </c>
      <c r="H329" s="0" t="n">
        <v>8414.69</v>
      </c>
      <c r="I329" s="0" t="n">
        <v>35906.04</v>
      </c>
      <c r="J329" s="0" t="str">
        <f aca="false">I329-H329</f>
        <v>27,491.35 €</v>
      </c>
      <c r="K329" s="0" t="str">
        <f aca="false">H329/I329</f>
        <v>23.44%</v>
      </c>
      <c r="L329" s="0" t="str">
        <f aca="false">N329/P329</f>
        <v>0.46%</v>
      </c>
      <c r="M329" s="0" t="n">
        <v>1589</v>
      </c>
      <c r="N329" s="0" t="n">
        <v>9537</v>
      </c>
      <c r="O329" s="0" t="str">
        <f aca="false">H329/N329</f>
        <v>0.88 €</v>
      </c>
      <c r="P329" s="0" t="n">
        <v>2088675</v>
      </c>
      <c r="Q329" s="0" t="str">
        <f aca="false">I329/H329</f>
        <v>427%</v>
      </c>
      <c r="R329" s="0" t="str">
        <f aca="false">I329/M329</f>
        <v>22.60 €</v>
      </c>
      <c r="S329" s="0" t="str">
        <f aca="false">H329/M329</f>
        <v>5.30 €</v>
      </c>
      <c r="T329" s="0" t="str">
        <f aca="false">M329/N329</f>
        <v>17%</v>
      </c>
    </row>
    <row r="330" customFormat="false" ht="15.75" hidden="false" customHeight="true" outlineLevel="0" collapsed="false">
      <c r="A330" s="0" t="n">
        <v>3182163373400860</v>
      </c>
      <c r="B330" s="0" t="s">
        <v>69</v>
      </c>
      <c r="C330" s="0" t="s">
        <v>3</v>
      </c>
      <c r="F330" s="0" t="n">
        <v>2019</v>
      </c>
      <c r="G330" s="0" t="n">
        <v>10</v>
      </c>
      <c r="H330" s="0" t="n">
        <v>12180.72</v>
      </c>
      <c r="I330" s="0" t="n">
        <v>42456.85</v>
      </c>
      <c r="J330" s="0" t="str">
        <f aca="false">I330-H330</f>
        <v>30,276.13 €</v>
      </c>
      <c r="K330" s="0" t="str">
        <f aca="false">H330/I330</f>
        <v>28.69%</v>
      </c>
      <c r="L330" s="0" t="str">
        <f aca="false">N330/P330</f>
        <v>0.42%</v>
      </c>
      <c r="M330" s="0" t="n">
        <v>1858</v>
      </c>
      <c r="N330" s="0" t="n">
        <v>12868</v>
      </c>
      <c r="O330" s="0" t="str">
        <f aca="false">H330/N330</f>
        <v>0.95 €</v>
      </c>
      <c r="P330" s="0" t="n">
        <v>3069603</v>
      </c>
      <c r="Q330" s="0" t="str">
        <f aca="false">I330/H330</f>
        <v>349%</v>
      </c>
      <c r="R330" s="0" t="str">
        <f aca="false">I330/M330</f>
        <v>22.85 €</v>
      </c>
      <c r="S330" s="0" t="str">
        <f aca="false">H330/M330</f>
        <v>6.56 €</v>
      </c>
      <c r="T330" s="0" t="str">
        <f aca="false">M330/N330</f>
        <v>14%</v>
      </c>
    </row>
    <row r="331" customFormat="false" ht="15.75" hidden="false" customHeight="true" outlineLevel="0" collapsed="false">
      <c r="A331" s="0" t="n">
        <v>3182163373400860</v>
      </c>
      <c r="B331" s="0" t="s">
        <v>69</v>
      </c>
      <c r="C331" s="0" t="s">
        <v>3</v>
      </c>
      <c r="F331" s="0" t="n">
        <v>2019</v>
      </c>
      <c r="G331" s="0" t="n">
        <v>11</v>
      </c>
      <c r="H331" s="0" t="n">
        <v>9609.29</v>
      </c>
      <c r="I331" s="0" t="n">
        <v>41395.03</v>
      </c>
      <c r="J331" s="0" t="str">
        <f aca="false">I331-H331</f>
        <v>31,785.74 €</v>
      </c>
      <c r="K331" s="0" t="str">
        <f aca="false">H331/I331</f>
        <v>23.21%</v>
      </c>
      <c r="L331" s="0" t="str">
        <f aca="false">N331/P331</f>
        <v>0.34%</v>
      </c>
      <c r="M331" s="0" t="n">
        <v>1754</v>
      </c>
      <c r="N331" s="0" t="n">
        <v>12401</v>
      </c>
      <c r="O331" s="0" t="str">
        <f aca="false">H331/N331</f>
        <v>0.77 €</v>
      </c>
      <c r="P331" s="0" t="n">
        <v>3670486</v>
      </c>
      <c r="Q331" s="0" t="str">
        <f aca="false">I331/H331</f>
        <v>431%</v>
      </c>
      <c r="R331" s="0" t="str">
        <f aca="false">I331/M331</f>
        <v>23.60 €</v>
      </c>
      <c r="S331" s="0" t="str">
        <f aca="false">H331/M331</f>
        <v>5.48 €</v>
      </c>
      <c r="T331" s="0" t="str">
        <f aca="false">M331/N331</f>
        <v>14%</v>
      </c>
    </row>
    <row r="332" customFormat="false" ht="15.75" hidden="false" customHeight="true" outlineLevel="0" collapsed="false">
      <c r="A332" s="0" t="n">
        <v>3182163373400860</v>
      </c>
      <c r="B332" s="0" t="s">
        <v>69</v>
      </c>
      <c r="C332" s="0" t="s">
        <v>3</v>
      </c>
      <c r="F332" s="0" t="n">
        <v>2019</v>
      </c>
      <c r="G332" s="0" t="n">
        <v>12</v>
      </c>
      <c r="H332" s="0" t="n">
        <v>8821.25</v>
      </c>
      <c r="I332" s="0" t="n">
        <v>35966.53</v>
      </c>
      <c r="J332" s="0" t="str">
        <f aca="false">I332-H332</f>
        <v>27,145.28 €</v>
      </c>
      <c r="K332" s="0" t="str">
        <f aca="false">H332/I332</f>
        <v>24.53%</v>
      </c>
      <c r="L332" s="0" t="str">
        <f aca="false">N332/P332</f>
        <v>0.38%</v>
      </c>
      <c r="M332" s="0" t="n">
        <v>1508</v>
      </c>
      <c r="N332" s="0" t="n">
        <v>11297</v>
      </c>
      <c r="O332" s="0" t="str">
        <f aca="false">H332/N332</f>
        <v>0.78 €</v>
      </c>
      <c r="P332" s="0" t="n">
        <v>2994949</v>
      </c>
      <c r="Q332" s="0" t="str">
        <f aca="false">I332/H332</f>
        <v>408%</v>
      </c>
      <c r="R332" s="0" t="str">
        <f aca="false">I332/M332</f>
        <v>23.85 €</v>
      </c>
      <c r="S332" s="0" t="str">
        <f aca="false">H332/M332</f>
        <v>5.85 €</v>
      </c>
      <c r="T332" s="0" t="str">
        <f aca="false">M332/N332</f>
        <v>13%</v>
      </c>
    </row>
    <row r="333" customFormat="false" ht="15.75" hidden="false" customHeight="true" outlineLevel="0" collapsed="false">
      <c r="A333" s="0" t="n">
        <v>3182163373400860</v>
      </c>
      <c r="B333" s="0" t="s">
        <v>69</v>
      </c>
      <c r="C333" s="0" t="s">
        <v>3</v>
      </c>
      <c r="F333" s="0" t="n">
        <v>2020</v>
      </c>
      <c r="G333" s="0" t="n">
        <v>1</v>
      </c>
      <c r="H333" s="0" t="n">
        <v>13863.56</v>
      </c>
      <c r="I333" s="0" t="n">
        <v>57461.77</v>
      </c>
      <c r="J333" s="0" t="str">
        <f aca="false">I333-H333</f>
        <v>43,598.21 €</v>
      </c>
      <c r="K333" s="0" t="str">
        <f aca="false">H333/I333</f>
        <v>24.13%</v>
      </c>
      <c r="L333" s="0" t="str">
        <f aca="false">N333/P333</f>
        <v>0.32%</v>
      </c>
      <c r="M333" s="0" t="n">
        <v>2458</v>
      </c>
      <c r="N333" s="0" t="n">
        <v>17912</v>
      </c>
      <c r="O333" s="0" t="str">
        <f aca="false">H333/N333</f>
        <v>0.77 €</v>
      </c>
      <c r="P333" s="0" t="n">
        <v>5642938</v>
      </c>
      <c r="Q333" s="0" t="str">
        <f aca="false">I333/H333</f>
        <v>414%</v>
      </c>
      <c r="R333" s="0" t="str">
        <f aca="false">I333/M333</f>
        <v>23.38 €</v>
      </c>
      <c r="S333" s="0" t="str">
        <f aca="false">H333/M333</f>
        <v>5.64 €</v>
      </c>
      <c r="T333" s="0" t="str">
        <f aca="false">M333/N333</f>
        <v>14%</v>
      </c>
    </row>
    <row r="334" customFormat="false" ht="15.75" hidden="false" customHeight="true" outlineLevel="0" collapsed="false">
      <c r="A334" s="0" t="n">
        <v>3182163373400860</v>
      </c>
      <c r="B334" s="0" t="s">
        <v>69</v>
      </c>
      <c r="C334" s="0" t="s">
        <v>3</v>
      </c>
      <c r="F334" s="0" t="n">
        <v>2020</v>
      </c>
      <c r="G334" s="0" t="n">
        <v>2</v>
      </c>
      <c r="H334" s="0" t="n">
        <v>12376.83</v>
      </c>
      <c r="I334" s="0" t="n">
        <v>49397.07</v>
      </c>
      <c r="J334" s="0" t="str">
        <f aca="false">I334-H334</f>
        <v>37,020.24 €</v>
      </c>
      <c r="K334" s="0" t="str">
        <f aca="false">H334/I334</f>
        <v>25.06%</v>
      </c>
      <c r="L334" s="0" t="str">
        <f aca="false">N334/P334</f>
        <v>0.36%</v>
      </c>
      <c r="M334" s="0" t="n">
        <v>2130</v>
      </c>
      <c r="N334" s="0" t="n">
        <v>14865</v>
      </c>
      <c r="O334" s="0" t="str">
        <f aca="false">H334/N334</f>
        <v>0.83 €</v>
      </c>
      <c r="P334" s="0" t="n">
        <v>4095725</v>
      </c>
      <c r="Q334" s="0" t="str">
        <f aca="false">I334/H334</f>
        <v>399%</v>
      </c>
      <c r="R334" s="0" t="str">
        <f aca="false">I334/M334</f>
        <v>23.19 €</v>
      </c>
      <c r="S334" s="0" t="str">
        <f aca="false">H334/M334</f>
        <v>5.81 €</v>
      </c>
      <c r="T334" s="0" t="str">
        <f aca="false">M334/N334</f>
        <v>14%</v>
      </c>
    </row>
    <row r="335" customFormat="false" ht="15.75" hidden="false" customHeight="true" outlineLevel="0" collapsed="false">
      <c r="A335" s="0" t="n">
        <v>3182163373400860</v>
      </c>
      <c r="B335" s="0" t="s">
        <v>69</v>
      </c>
      <c r="C335" s="0" t="s">
        <v>3</v>
      </c>
      <c r="F335" s="0" t="n">
        <v>2020</v>
      </c>
      <c r="G335" s="0" t="n">
        <v>3</v>
      </c>
      <c r="H335" s="0" t="n">
        <v>11309.77</v>
      </c>
      <c r="I335" s="0" t="n">
        <v>46694.77</v>
      </c>
      <c r="J335" s="0" t="str">
        <f aca="false">I335-H335</f>
        <v>35,385.00 €</v>
      </c>
      <c r="K335" s="0" t="str">
        <f aca="false">H335/I335</f>
        <v>24.22%</v>
      </c>
      <c r="L335" s="0" t="str">
        <f aca="false">N335/P335</f>
        <v>0.40%</v>
      </c>
      <c r="M335" s="0" t="n">
        <v>1927</v>
      </c>
      <c r="N335" s="0" t="n">
        <v>13150</v>
      </c>
      <c r="O335" s="0" t="str">
        <f aca="false">H335/N335</f>
        <v>0.86 €</v>
      </c>
      <c r="P335" s="0" t="n">
        <v>3255858</v>
      </c>
      <c r="Q335" s="0" t="str">
        <f aca="false">I335/H335</f>
        <v>413%</v>
      </c>
      <c r="R335" s="0" t="str">
        <f aca="false">I335/M335</f>
        <v>24.23 €</v>
      </c>
      <c r="S335" s="0" t="str">
        <f aca="false">H335/M335</f>
        <v>5.87 €</v>
      </c>
      <c r="T335" s="0" t="str">
        <f aca="false">M335/N335</f>
        <v>15%</v>
      </c>
    </row>
    <row r="336" customFormat="false" ht="15.75" hidden="false" customHeight="true" outlineLevel="0" collapsed="false">
      <c r="A336" s="0" t="n">
        <v>3182163373400860</v>
      </c>
      <c r="B336" s="0" t="s">
        <v>69</v>
      </c>
      <c r="C336" s="0" t="s">
        <v>3</v>
      </c>
      <c r="F336" s="0" t="n">
        <v>2020</v>
      </c>
      <c r="G336" s="0" t="n">
        <v>4</v>
      </c>
      <c r="H336" s="0" t="n">
        <v>10222.68</v>
      </c>
      <c r="I336" s="0" t="n">
        <v>38443.34</v>
      </c>
      <c r="J336" s="0" t="str">
        <f aca="false">I336-H336</f>
        <v>28,220.66 €</v>
      </c>
      <c r="K336" s="0" t="str">
        <f aca="false">H336/I336</f>
        <v>26.59%</v>
      </c>
      <c r="L336" s="0" t="str">
        <f aca="false">N336/P336</f>
        <v>0.52%</v>
      </c>
      <c r="M336" s="0" t="n">
        <v>1629</v>
      </c>
      <c r="N336" s="0" t="n">
        <v>12663</v>
      </c>
      <c r="O336" s="0" t="str">
        <f aca="false">H336/N336</f>
        <v>0.81 €</v>
      </c>
      <c r="P336" s="0" t="n">
        <v>2445771</v>
      </c>
      <c r="Q336" s="0" t="str">
        <f aca="false">I336/H336</f>
        <v>376%</v>
      </c>
      <c r="R336" s="0" t="str">
        <f aca="false">I336/M336</f>
        <v>23.60 €</v>
      </c>
      <c r="S336" s="0" t="str">
        <f aca="false">H336/M336</f>
        <v>6.28 €</v>
      </c>
      <c r="T336" s="0" t="str">
        <f aca="false">M336/N336</f>
        <v>13%</v>
      </c>
    </row>
    <row r="337" customFormat="false" ht="15.75" hidden="false" customHeight="true" outlineLevel="0" collapsed="false">
      <c r="A337" s="0" t="n">
        <v>3182163373400860</v>
      </c>
      <c r="B337" s="0" t="s">
        <v>69</v>
      </c>
      <c r="C337" s="0" t="s">
        <v>3</v>
      </c>
      <c r="F337" s="0" t="n">
        <v>2020</v>
      </c>
      <c r="G337" s="0" t="n">
        <v>5</v>
      </c>
      <c r="H337" s="0" t="n">
        <v>8398.63</v>
      </c>
      <c r="I337" s="0" t="n">
        <v>35457.08</v>
      </c>
      <c r="J337" s="0" t="str">
        <f aca="false">I337-H337</f>
        <v>27,058.45 €</v>
      </c>
      <c r="K337" s="0" t="str">
        <f aca="false">H337/I337</f>
        <v>23.69%</v>
      </c>
      <c r="L337" s="0" t="str">
        <f aca="false">N337/P337</f>
        <v>0.30%</v>
      </c>
      <c r="M337" s="0" t="n">
        <v>1531</v>
      </c>
      <c r="N337" s="0" t="n">
        <v>11249</v>
      </c>
      <c r="O337" s="0" t="str">
        <f aca="false">H337/N337</f>
        <v>0.75 €</v>
      </c>
      <c r="P337" s="0" t="n">
        <v>3779949</v>
      </c>
      <c r="Q337" s="0" t="str">
        <f aca="false">I337/H337</f>
        <v>422%</v>
      </c>
      <c r="R337" s="0" t="str">
        <f aca="false">I337/M337</f>
        <v>23.16 €</v>
      </c>
      <c r="S337" s="0" t="str">
        <f aca="false">H337/M337</f>
        <v>5.49 €</v>
      </c>
      <c r="T337" s="0" t="str">
        <f aca="false">M337/N337</f>
        <v>14%</v>
      </c>
    </row>
    <row r="338" customFormat="false" ht="15.75" hidden="false" customHeight="true" outlineLevel="0" collapsed="false">
      <c r="A338" s="0" t="n">
        <v>3182163373400860</v>
      </c>
      <c r="B338" s="0" t="s">
        <v>69</v>
      </c>
      <c r="C338" s="0" t="s">
        <v>3</v>
      </c>
      <c r="F338" s="0" t="n">
        <v>2020</v>
      </c>
      <c r="G338" s="0" t="n">
        <v>6</v>
      </c>
      <c r="H338" s="0" t="n">
        <v>7994.53</v>
      </c>
      <c r="I338" s="0" t="n">
        <v>32843.48</v>
      </c>
      <c r="J338" s="0" t="str">
        <f aca="false">I338-H338</f>
        <v>24,848.95 €</v>
      </c>
      <c r="K338" s="0" t="str">
        <f aca="false">H338/I338</f>
        <v>24.34%</v>
      </c>
      <c r="L338" s="0" t="str">
        <f aca="false">N338/P338</f>
        <v>0.29%</v>
      </c>
      <c r="M338" s="0" t="n">
        <v>1379</v>
      </c>
      <c r="N338" s="0" t="n">
        <v>10704</v>
      </c>
      <c r="O338" s="0" t="str">
        <f aca="false">H338/N338</f>
        <v>0.75 €</v>
      </c>
      <c r="P338" s="0" t="n">
        <v>3647455</v>
      </c>
      <c r="Q338" s="0" t="str">
        <f aca="false">I338/H338</f>
        <v>411%</v>
      </c>
      <c r="R338" s="0" t="str">
        <f aca="false">I338/M338</f>
        <v>23.82 €</v>
      </c>
      <c r="S338" s="0" t="str">
        <f aca="false">H338/M338</f>
        <v>5.80 €</v>
      </c>
      <c r="T338" s="0" t="str">
        <f aca="false">M338/N338</f>
        <v>13%</v>
      </c>
    </row>
    <row r="339" customFormat="false" ht="15.75" hidden="false" customHeight="true" outlineLevel="0" collapsed="false">
      <c r="A339" s="0" t="n">
        <v>3182163373400860</v>
      </c>
      <c r="B339" s="0" t="s">
        <v>69</v>
      </c>
      <c r="C339" s="0" t="s">
        <v>3</v>
      </c>
      <c r="F339" s="0" t="n">
        <v>2020</v>
      </c>
      <c r="G339" s="0" t="n">
        <v>7</v>
      </c>
      <c r="H339" s="0" t="n">
        <v>8213.71</v>
      </c>
      <c r="I339" s="0" t="n">
        <v>34598.67</v>
      </c>
      <c r="J339" s="0" t="str">
        <f aca="false">I339-H339</f>
        <v>26,384.96 €</v>
      </c>
      <c r="K339" s="0" t="str">
        <f aca="false">H339/I339</f>
        <v>23.74%</v>
      </c>
      <c r="L339" s="0" t="str">
        <f aca="false">N339/P339</f>
        <v>0.30%</v>
      </c>
      <c r="M339" s="0" t="n">
        <v>1467</v>
      </c>
      <c r="N339" s="0" t="n">
        <v>10538</v>
      </c>
      <c r="O339" s="0" t="str">
        <f aca="false">H339/N339</f>
        <v>0.78 €</v>
      </c>
      <c r="P339" s="0" t="n">
        <v>3571437</v>
      </c>
      <c r="Q339" s="0" t="str">
        <f aca="false">I339/H339</f>
        <v>421%</v>
      </c>
      <c r="R339" s="0" t="str">
        <f aca="false">I339/M339</f>
        <v>23.58 €</v>
      </c>
      <c r="S339" s="0" t="str">
        <f aca="false">H339/M339</f>
        <v>5.60 €</v>
      </c>
      <c r="T339" s="0" t="str">
        <f aca="false">M339/N339</f>
        <v>14%</v>
      </c>
    </row>
    <row r="340" customFormat="false" ht="15.75" hidden="false" customHeight="true" outlineLevel="0" collapsed="false">
      <c r="B340" s="0" t="s">
        <v>70</v>
      </c>
      <c r="C340" s="0" t="s">
        <v>3</v>
      </c>
      <c r="F340" s="0" t="n">
        <v>2019</v>
      </c>
      <c r="G340" s="0" t="n">
        <v>10</v>
      </c>
      <c r="H340" s="0" t="n">
        <v>25.74</v>
      </c>
      <c r="I340" s="0" t="n">
        <v>48</v>
      </c>
      <c r="J340" s="0" t="str">
        <f aca="false">I340-H340</f>
        <v>22.26 €</v>
      </c>
      <c r="K340" s="0" t="str">
        <f aca="false">H340/I340</f>
        <v>53.63%</v>
      </c>
      <c r="L340" s="0" t="str">
        <f aca="false">N340/P340</f>
        <v>0.26%</v>
      </c>
      <c r="M340" s="0" t="n">
        <v>3</v>
      </c>
      <c r="N340" s="0" t="n">
        <v>57</v>
      </c>
      <c r="O340" s="0" t="str">
        <f aca="false">H340/N340</f>
        <v>0.45 €</v>
      </c>
      <c r="P340" s="0" t="n">
        <v>22157</v>
      </c>
      <c r="Q340" s="0" t="str">
        <f aca="false">I340/H340</f>
        <v>186%</v>
      </c>
      <c r="R340" s="0" t="str">
        <f aca="false">I340/M340</f>
        <v>16.00 €</v>
      </c>
      <c r="S340" s="0" t="str">
        <f aca="false">H340/M340</f>
        <v>8.58 €</v>
      </c>
      <c r="T340" s="0" t="str">
        <f aca="false">M340/N340</f>
        <v>5%</v>
      </c>
    </row>
    <row r="341" customFormat="false" ht="15.75" hidden="false" customHeight="true" outlineLevel="0" collapsed="false">
      <c r="B341" s="0" t="s">
        <v>70</v>
      </c>
      <c r="C341" s="0" t="s">
        <v>3</v>
      </c>
      <c r="F341" s="0" t="n">
        <v>2019</v>
      </c>
      <c r="G341" s="0" t="n">
        <v>11</v>
      </c>
      <c r="H341" s="0" t="n">
        <v>392.15</v>
      </c>
      <c r="I341" s="0" t="n">
        <v>1896.69</v>
      </c>
      <c r="J341" s="0" t="str">
        <f aca="false">I341-H341</f>
        <v>1,504.54 €</v>
      </c>
      <c r="K341" s="0" t="str">
        <f aca="false">H341/I341</f>
        <v>20.68%</v>
      </c>
      <c r="L341" s="0" t="str">
        <f aca="false">N341/P341</f>
        <v>0.36%</v>
      </c>
      <c r="M341" s="0" t="n">
        <v>96</v>
      </c>
      <c r="N341" s="0" t="n">
        <v>1247</v>
      </c>
      <c r="O341" s="0" t="str">
        <f aca="false">H341/N341</f>
        <v>0.31 €</v>
      </c>
      <c r="P341" s="0" t="n">
        <v>342545</v>
      </c>
      <c r="Q341" s="0" t="str">
        <f aca="false">I341/H341</f>
        <v>484%</v>
      </c>
      <c r="R341" s="0" t="str">
        <f aca="false">I341/M341</f>
        <v>19.76 €</v>
      </c>
      <c r="S341" s="0" t="str">
        <f aca="false">H341/M341</f>
        <v>4.08 €</v>
      </c>
      <c r="T341" s="0" t="str">
        <f aca="false">M341/N341</f>
        <v>8%</v>
      </c>
    </row>
    <row r="342" customFormat="false" ht="15.75" hidden="false" customHeight="true" outlineLevel="0" collapsed="false">
      <c r="B342" s="0" t="s">
        <v>70</v>
      </c>
      <c r="C342" s="0" t="s">
        <v>3</v>
      </c>
      <c r="F342" s="0" t="n">
        <v>2019</v>
      </c>
      <c r="G342" s="0" t="n">
        <v>12</v>
      </c>
      <c r="H342" s="0" t="n">
        <v>1048.73</v>
      </c>
      <c r="I342" s="0" t="n">
        <v>3288.31</v>
      </c>
      <c r="J342" s="0" t="str">
        <f aca="false">I342-H342</f>
        <v>2,239.58 €</v>
      </c>
      <c r="K342" s="0" t="str">
        <f aca="false">H342/I342</f>
        <v>31.89%</v>
      </c>
      <c r="L342" s="0" t="str">
        <f aca="false">N342/P342</f>
        <v>0.34%</v>
      </c>
      <c r="M342" s="0" t="n">
        <v>166</v>
      </c>
      <c r="N342" s="0" t="n">
        <v>2260</v>
      </c>
      <c r="O342" s="0" t="str">
        <f aca="false">H342/N342</f>
        <v>0.46 €</v>
      </c>
      <c r="P342" s="0" t="n">
        <v>671508</v>
      </c>
      <c r="Q342" s="0" t="str">
        <f aca="false">I342/H342</f>
        <v>314%</v>
      </c>
      <c r="R342" s="0" t="str">
        <f aca="false">I342/M342</f>
        <v>19.81 €</v>
      </c>
      <c r="S342" s="0" t="str">
        <f aca="false">H342/M342</f>
        <v>6.32 €</v>
      </c>
      <c r="T342" s="0" t="str">
        <f aca="false">M342/N342</f>
        <v>7%</v>
      </c>
    </row>
    <row r="343" customFormat="false" ht="15.75" hidden="false" customHeight="true" outlineLevel="0" collapsed="false">
      <c r="B343" s="0" t="s">
        <v>70</v>
      </c>
      <c r="C343" s="0" t="s">
        <v>3</v>
      </c>
      <c r="F343" s="0" t="n">
        <v>2020</v>
      </c>
      <c r="G343" s="0" t="n">
        <v>1</v>
      </c>
      <c r="H343" s="0" t="n">
        <v>800.81</v>
      </c>
      <c r="I343" s="0" t="n">
        <v>4125.3</v>
      </c>
      <c r="J343" s="0" t="str">
        <f aca="false">I343-H343</f>
        <v>3,324.49 €</v>
      </c>
      <c r="K343" s="0" t="str">
        <f aca="false">H343/I343</f>
        <v>19.41%</v>
      </c>
      <c r="L343" s="0" t="str">
        <f aca="false">N343/P343</f>
        <v>0.30%</v>
      </c>
      <c r="M343" s="0" t="n">
        <v>204</v>
      </c>
      <c r="N343" s="0" t="n">
        <v>2314</v>
      </c>
      <c r="O343" s="0" t="str">
        <f aca="false">H343/N343</f>
        <v>0.35 €</v>
      </c>
      <c r="P343" s="0" t="n">
        <v>762550</v>
      </c>
      <c r="Q343" s="0" t="str">
        <f aca="false">I343/H343</f>
        <v>515%</v>
      </c>
      <c r="R343" s="0" t="str">
        <f aca="false">I343/M343</f>
        <v>20.22 €</v>
      </c>
      <c r="S343" s="0" t="str">
        <f aca="false">H343/M343</f>
        <v>3.93 €</v>
      </c>
      <c r="T343" s="0" t="str">
        <f aca="false">M343/N343</f>
        <v>9%</v>
      </c>
    </row>
    <row r="344" customFormat="false" ht="15.75" hidden="false" customHeight="true" outlineLevel="0" collapsed="false">
      <c r="B344" s="0" t="s">
        <v>70</v>
      </c>
      <c r="C344" s="0" t="s">
        <v>3</v>
      </c>
      <c r="F344" s="0" t="n">
        <v>2020</v>
      </c>
      <c r="G344" s="0" t="n">
        <v>2</v>
      </c>
      <c r="H344" s="0" t="n">
        <v>1374.53</v>
      </c>
      <c r="I344" s="0" t="n">
        <v>5458.1</v>
      </c>
      <c r="J344" s="0" t="str">
        <f aca="false">I344-H344</f>
        <v>4,083.57 €</v>
      </c>
      <c r="K344" s="0" t="str">
        <f aca="false">H344/I344</f>
        <v>25.18%</v>
      </c>
      <c r="L344" s="0" t="str">
        <f aca="false">N344/P344</f>
        <v>0.40%</v>
      </c>
      <c r="M344" s="0" t="n">
        <v>267</v>
      </c>
      <c r="N344" s="0" t="n">
        <v>3277</v>
      </c>
      <c r="O344" s="0" t="str">
        <f aca="false">H344/N344</f>
        <v>0.42 €</v>
      </c>
      <c r="P344" s="0" t="n">
        <v>823494</v>
      </c>
      <c r="Q344" s="0" t="str">
        <f aca="false">I344/H344</f>
        <v>397%</v>
      </c>
      <c r="R344" s="0" t="str">
        <f aca="false">I344/M344</f>
        <v>20.44 €</v>
      </c>
      <c r="S344" s="0" t="str">
        <f aca="false">H344/M344</f>
        <v>5.15 €</v>
      </c>
      <c r="T344" s="0" t="str">
        <f aca="false">M344/N344</f>
        <v>8%</v>
      </c>
    </row>
    <row r="345" customFormat="false" ht="15.75" hidden="false" customHeight="true" outlineLevel="0" collapsed="false">
      <c r="B345" s="0" t="s">
        <v>70</v>
      </c>
      <c r="C345" s="0" t="s">
        <v>3</v>
      </c>
      <c r="F345" s="0" t="n">
        <v>2020</v>
      </c>
      <c r="G345" s="0" t="n">
        <v>3</v>
      </c>
      <c r="H345" s="0" t="n">
        <v>9875.39</v>
      </c>
      <c r="I345" s="0" t="n">
        <v>73049.94</v>
      </c>
      <c r="J345" s="0" t="str">
        <f aca="false">I345-H345</f>
        <v>63,174.55 €</v>
      </c>
      <c r="K345" s="0" t="str">
        <f aca="false">H345/I345</f>
        <v>13.52%</v>
      </c>
      <c r="L345" s="0" t="str">
        <f aca="false">N345/P345</f>
        <v>0.98%</v>
      </c>
      <c r="M345" s="0" t="n">
        <v>3698</v>
      </c>
      <c r="N345" s="0" t="n">
        <v>27181</v>
      </c>
      <c r="O345" s="0" t="str">
        <f aca="false">H345/N345</f>
        <v>0.36 €</v>
      </c>
      <c r="P345" s="0" t="n">
        <v>2777574</v>
      </c>
      <c r="Q345" s="0" t="str">
        <f aca="false">I345/H345</f>
        <v>740%</v>
      </c>
      <c r="R345" s="0" t="str">
        <f aca="false">I345/M345</f>
        <v>19.75 €</v>
      </c>
      <c r="S345" s="0" t="str">
        <f aca="false">H345/M345</f>
        <v>2.67 €</v>
      </c>
      <c r="T345" s="0" t="str">
        <f aca="false">M345/N345</f>
        <v>14%</v>
      </c>
    </row>
    <row r="346" customFormat="false" ht="15.75" hidden="false" customHeight="true" outlineLevel="0" collapsed="false">
      <c r="B346" s="0" t="s">
        <v>70</v>
      </c>
      <c r="C346" s="0" t="s">
        <v>3</v>
      </c>
      <c r="F346" s="0" t="n">
        <v>2020</v>
      </c>
      <c r="G346" s="0" t="n">
        <v>4</v>
      </c>
      <c r="H346" s="0" t="n">
        <v>2155.06</v>
      </c>
      <c r="I346" s="0" t="n">
        <v>10130.02</v>
      </c>
      <c r="J346" s="0" t="str">
        <f aca="false">I346-H346</f>
        <v>7,974.96 €</v>
      </c>
      <c r="K346" s="0" t="str">
        <f aca="false">H346/I346</f>
        <v>21.27%</v>
      </c>
      <c r="L346" s="0" t="str">
        <f aca="false">N346/P346</f>
        <v>0.68%</v>
      </c>
      <c r="M346" s="0" t="n">
        <v>523</v>
      </c>
      <c r="N346" s="0" t="n">
        <v>6520</v>
      </c>
      <c r="O346" s="0" t="str">
        <f aca="false">H346/N346</f>
        <v>0.33 €</v>
      </c>
      <c r="P346" s="0" t="n">
        <v>957860</v>
      </c>
      <c r="Q346" s="0" t="str">
        <f aca="false">I346/H346</f>
        <v>470%</v>
      </c>
      <c r="R346" s="0" t="str">
        <f aca="false">I346/M346</f>
        <v>19.37 €</v>
      </c>
      <c r="S346" s="0" t="str">
        <f aca="false">H346/M346</f>
        <v>4.12 €</v>
      </c>
      <c r="T346" s="0" t="str">
        <f aca="false">M346/N346</f>
        <v>8%</v>
      </c>
    </row>
    <row r="347" customFormat="false" ht="15.75" hidden="false" customHeight="true" outlineLevel="0" collapsed="false">
      <c r="A347" s="0" t="n">
        <v>3716404272603270</v>
      </c>
      <c r="B347" s="0" t="s">
        <v>71</v>
      </c>
      <c r="C347" s="0" t="s">
        <v>3</v>
      </c>
      <c r="F347" s="0" t="n">
        <v>2019</v>
      </c>
      <c r="G347" s="0" t="n">
        <v>9</v>
      </c>
      <c r="H347" s="0" t="n">
        <v>3070.38</v>
      </c>
      <c r="I347" s="0" t="n">
        <v>12044.2</v>
      </c>
      <c r="J347" s="0" t="str">
        <f aca="false">I347-H347</f>
        <v>8,973.82 €</v>
      </c>
      <c r="K347" s="0" t="str">
        <f aca="false">H347/I347</f>
        <v>25.49%</v>
      </c>
      <c r="L347" s="0" t="str">
        <f aca="false">N347/P347</f>
        <v>0.73%</v>
      </c>
      <c r="M347" s="0" t="n">
        <v>476</v>
      </c>
      <c r="N347" s="0" t="n">
        <v>6759</v>
      </c>
      <c r="O347" s="0" t="str">
        <f aca="false">H347/N347</f>
        <v>0.45 €</v>
      </c>
      <c r="P347" s="0" t="n">
        <v>927702</v>
      </c>
      <c r="Q347" s="0" t="str">
        <f aca="false">I347/H347</f>
        <v>392%</v>
      </c>
      <c r="R347" s="0" t="str">
        <f aca="false">I347/M347</f>
        <v>25.30 €</v>
      </c>
      <c r="S347" s="0" t="str">
        <f aca="false">H347/M347</f>
        <v>6.45 €</v>
      </c>
      <c r="T347" s="0" t="str">
        <f aca="false">M347/N347</f>
        <v>7%</v>
      </c>
    </row>
    <row r="348" customFormat="false" ht="15.75" hidden="false" customHeight="true" outlineLevel="0" collapsed="false">
      <c r="A348" s="0" t="n">
        <v>3716404272603270</v>
      </c>
      <c r="B348" s="0" t="s">
        <v>71</v>
      </c>
      <c r="C348" s="0" t="s">
        <v>3</v>
      </c>
      <c r="F348" s="0" t="n">
        <v>2019</v>
      </c>
      <c r="G348" s="0" t="n">
        <v>10</v>
      </c>
      <c r="H348" s="0" t="n">
        <v>8035.78</v>
      </c>
      <c r="I348" s="0" t="n">
        <v>20633.66</v>
      </c>
      <c r="J348" s="0" t="str">
        <f aca="false">I348-H348</f>
        <v>12,597.88 €</v>
      </c>
      <c r="K348" s="0" t="str">
        <f aca="false">H348/I348</f>
        <v>38.95%</v>
      </c>
      <c r="L348" s="0" t="str">
        <f aca="false">N348/P348</f>
        <v>0.62%</v>
      </c>
      <c r="M348" s="0" t="n">
        <v>803</v>
      </c>
      <c r="N348" s="0" t="n">
        <v>14407</v>
      </c>
      <c r="O348" s="0" t="str">
        <f aca="false">H348/N348</f>
        <v>0.56 €</v>
      </c>
      <c r="P348" s="0" t="n">
        <v>2327781</v>
      </c>
      <c r="Q348" s="0" t="str">
        <f aca="false">I348/H348</f>
        <v>257%</v>
      </c>
      <c r="R348" s="0" t="str">
        <f aca="false">I348/M348</f>
        <v>25.70 €</v>
      </c>
      <c r="S348" s="0" t="str">
        <f aca="false">H348/M348</f>
        <v>10.01 €</v>
      </c>
      <c r="T348" s="0" t="str">
        <f aca="false">M348/N348</f>
        <v>6%</v>
      </c>
    </row>
    <row r="349" customFormat="false" ht="15.75" hidden="false" customHeight="true" outlineLevel="0" collapsed="false">
      <c r="A349" s="0" t="n">
        <v>3716404272603270</v>
      </c>
      <c r="B349" s="0" t="s">
        <v>71</v>
      </c>
      <c r="C349" s="0" t="s">
        <v>3</v>
      </c>
      <c r="F349" s="0" t="n">
        <v>2019</v>
      </c>
      <c r="G349" s="0" t="n">
        <v>11</v>
      </c>
      <c r="H349" s="0" t="n">
        <v>10760.61</v>
      </c>
      <c r="I349" s="0" t="n">
        <v>28278.64</v>
      </c>
      <c r="J349" s="0" t="str">
        <f aca="false">I349-H349</f>
        <v>17,518.03 €</v>
      </c>
      <c r="K349" s="0" t="str">
        <f aca="false">H349/I349</f>
        <v>38.05%</v>
      </c>
      <c r="L349" s="0" t="str">
        <f aca="false">N349/P349</f>
        <v>0.64%</v>
      </c>
      <c r="M349" s="0" t="n">
        <v>1076</v>
      </c>
      <c r="N349" s="0" t="n">
        <v>25144</v>
      </c>
      <c r="O349" s="0" t="str">
        <f aca="false">H349/N349</f>
        <v>0.43 €</v>
      </c>
      <c r="P349" s="0" t="n">
        <v>3958640</v>
      </c>
      <c r="Q349" s="0" t="str">
        <f aca="false">I349/H349</f>
        <v>263%</v>
      </c>
      <c r="R349" s="0" t="str">
        <f aca="false">I349/M349</f>
        <v>26.28 €</v>
      </c>
      <c r="S349" s="0" t="str">
        <f aca="false">H349/M349</f>
        <v>10.00 €</v>
      </c>
      <c r="T349" s="0" t="str">
        <f aca="false">M349/N349</f>
        <v>4%</v>
      </c>
    </row>
    <row r="350" customFormat="false" ht="15.75" hidden="false" customHeight="true" outlineLevel="0" collapsed="false">
      <c r="A350" s="0" t="n">
        <v>3716404272603270</v>
      </c>
      <c r="B350" s="0" t="s">
        <v>71</v>
      </c>
      <c r="C350" s="0" t="s">
        <v>3</v>
      </c>
      <c r="F350" s="0" t="n">
        <v>2019</v>
      </c>
      <c r="G350" s="0" t="n">
        <v>12</v>
      </c>
      <c r="H350" s="0" t="n">
        <v>2064.53</v>
      </c>
      <c r="I350" s="0" t="n">
        <v>9292.31</v>
      </c>
      <c r="J350" s="0" t="str">
        <f aca="false">I350-H350</f>
        <v>7,227.78 €</v>
      </c>
      <c r="K350" s="0" t="str">
        <f aca="false">H350/I350</f>
        <v>22.22%</v>
      </c>
      <c r="L350" s="0" t="str">
        <f aca="false">N350/P350</f>
        <v>0.53%</v>
      </c>
      <c r="M350" s="0" t="n">
        <v>382</v>
      </c>
      <c r="N350" s="0" t="n">
        <v>6345</v>
      </c>
      <c r="O350" s="0" t="str">
        <f aca="false">H350/N350</f>
        <v>0.33 €</v>
      </c>
      <c r="P350" s="0" t="n">
        <v>1190594</v>
      </c>
      <c r="Q350" s="0" t="str">
        <f aca="false">I350/H350</f>
        <v>450%</v>
      </c>
      <c r="R350" s="0" t="str">
        <f aca="false">I350/M350</f>
        <v>24.33 €</v>
      </c>
      <c r="S350" s="0" t="str">
        <f aca="false">H350/M350</f>
        <v>5.40 €</v>
      </c>
      <c r="T350" s="0" t="str">
        <f aca="false">M350/N350</f>
        <v>6%</v>
      </c>
    </row>
    <row r="351" customFormat="false" ht="15.75" hidden="false" customHeight="true" outlineLevel="0" collapsed="false">
      <c r="A351" s="0" t="n">
        <v>3716404272603270</v>
      </c>
      <c r="B351" s="0" t="s">
        <v>71</v>
      </c>
      <c r="C351" s="0" t="s">
        <v>3</v>
      </c>
      <c r="F351" s="0" t="n">
        <v>2020</v>
      </c>
      <c r="G351" s="0" t="n">
        <v>1</v>
      </c>
      <c r="H351" s="0" t="n">
        <v>2933.81</v>
      </c>
      <c r="I351" s="0" t="n">
        <v>11839.13</v>
      </c>
      <c r="J351" s="0" t="str">
        <f aca="false">I351-H351</f>
        <v>8,905.32 €</v>
      </c>
      <c r="K351" s="0" t="str">
        <f aca="false">H351/I351</f>
        <v>24.78%</v>
      </c>
      <c r="L351" s="0" t="str">
        <f aca="false">N351/P351</f>
        <v>0.43%</v>
      </c>
      <c r="M351" s="0" t="n">
        <v>476</v>
      </c>
      <c r="N351" s="0" t="n">
        <v>6050</v>
      </c>
      <c r="O351" s="0" t="str">
        <f aca="false">H351/N351</f>
        <v>0.48 €</v>
      </c>
      <c r="P351" s="0" t="n">
        <v>1402796</v>
      </c>
      <c r="Q351" s="0" t="str">
        <f aca="false">I351/H351</f>
        <v>404%</v>
      </c>
      <c r="R351" s="0" t="str">
        <f aca="false">I351/M351</f>
        <v>24.87 €</v>
      </c>
      <c r="S351" s="0" t="str">
        <f aca="false">H351/M351</f>
        <v>6.16 €</v>
      </c>
      <c r="T351" s="0" t="str">
        <f aca="false">M351/N351</f>
        <v>8%</v>
      </c>
    </row>
    <row r="352" customFormat="false" ht="15.75" hidden="false" customHeight="true" outlineLevel="0" collapsed="false">
      <c r="A352" s="0" t="n">
        <v>3716404272603270</v>
      </c>
      <c r="B352" s="0" t="s">
        <v>71</v>
      </c>
      <c r="C352" s="0" t="s">
        <v>3</v>
      </c>
      <c r="F352" s="0" t="n">
        <v>2020</v>
      </c>
      <c r="G352" s="0" t="n">
        <v>2</v>
      </c>
      <c r="H352" s="0" t="n">
        <v>2815.02</v>
      </c>
      <c r="I352" s="0" t="n">
        <v>10888.26</v>
      </c>
      <c r="J352" s="0" t="str">
        <f aca="false">I352-H352</f>
        <v>8,073.24 €</v>
      </c>
      <c r="K352" s="0" t="str">
        <f aca="false">H352/I352</f>
        <v>25.85%</v>
      </c>
      <c r="L352" s="0" t="str">
        <f aca="false">N352/P352</f>
        <v>0.39%</v>
      </c>
      <c r="M352" s="0" t="n">
        <v>480</v>
      </c>
      <c r="N352" s="0" t="n">
        <v>6013</v>
      </c>
      <c r="O352" s="0" t="str">
        <f aca="false">H352/N352</f>
        <v>0.47 €</v>
      </c>
      <c r="P352" s="0" t="n">
        <v>1556903</v>
      </c>
      <c r="Q352" s="0" t="str">
        <f aca="false">I352/H352</f>
        <v>387%</v>
      </c>
      <c r="R352" s="0" t="str">
        <f aca="false">I352/M352</f>
        <v>22.68 €</v>
      </c>
      <c r="S352" s="0" t="str">
        <f aca="false">H352/M352</f>
        <v>5.86 €</v>
      </c>
      <c r="T352" s="0" t="str">
        <f aca="false">M352/N352</f>
        <v>8%</v>
      </c>
    </row>
    <row r="353" customFormat="false" ht="15.75" hidden="false" customHeight="true" outlineLevel="0" collapsed="false">
      <c r="A353" s="0" t="n">
        <v>3716404272603270</v>
      </c>
      <c r="B353" s="0" t="s">
        <v>71</v>
      </c>
      <c r="C353" s="0" t="s">
        <v>3</v>
      </c>
      <c r="F353" s="0" t="n">
        <v>2020</v>
      </c>
      <c r="G353" s="0" t="n">
        <v>3</v>
      </c>
      <c r="H353" s="0" t="n">
        <v>1749.35</v>
      </c>
      <c r="I353" s="0" t="n">
        <v>7885.44</v>
      </c>
      <c r="J353" s="0" t="str">
        <f aca="false">I353-H353</f>
        <v>6,136.09 €</v>
      </c>
      <c r="K353" s="0" t="str">
        <f aca="false">H353/I353</f>
        <v>22.18%</v>
      </c>
      <c r="L353" s="0" t="str">
        <f aca="false">N353/P353</f>
        <v>0.52%</v>
      </c>
      <c r="M353" s="0" t="n">
        <v>420</v>
      </c>
      <c r="N353" s="0" t="n">
        <v>5212</v>
      </c>
      <c r="O353" s="0" t="str">
        <f aca="false">H353/N353</f>
        <v>0.34 €</v>
      </c>
      <c r="P353" s="0" t="n">
        <v>1004529</v>
      </c>
      <c r="Q353" s="0" t="str">
        <f aca="false">I353/H353</f>
        <v>451%</v>
      </c>
      <c r="R353" s="0" t="str">
        <f aca="false">I353/M353</f>
        <v>18.77 €</v>
      </c>
      <c r="S353" s="0" t="str">
        <f aca="false">H353/M353</f>
        <v>4.17 €</v>
      </c>
      <c r="T353" s="0" t="str">
        <f aca="false">M353/N353</f>
        <v>8%</v>
      </c>
    </row>
    <row r="354" customFormat="false" ht="15.75" hidden="false" customHeight="true" outlineLevel="0" collapsed="false">
      <c r="A354" s="0" t="n">
        <v>3716404272603270</v>
      </c>
      <c r="B354" s="0" t="s">
        <v>71</v>
      </c>
      <c r="C354" s="0" t="s">
        <v>3</v>
      </c>
      <c r="F354" s="0" t="n">
        <v>2020</v>
      </c>
      <c r="G354" s="0" t="n">
        <v>4</v>
      </c>
      <c r="H354" s="0" t="n">
        <v>1158.98</v>
      </c>
      <c r="I354" s="0" t="n">
        <v>9133.9</v>
      </c>
      <c r="J354" s="0" t="str">
        <f aca="false">I354-H354</f>
        <v>7,974.92 €</v>
      </c>
      <c r="K354" s="0" t="str">
        <f aca="false">H354/I354</f>
        <v>12.69%</v>
      </c>
      <c r="L354" s="0" t="str">
        <f aca="false">N354/P354</f>
        <v>0.87%</v>
      </c>
      <c r="M354" s="0" t="n">
        <v>487</v>
      </c>
      <c r="N354" s="0" t="n">
        <v>4942</v>
      </c>
      <c r="O354" s="0" t="str">
        <f aca="false">H354/N354</f>
        <v>0.23 €</v>
      </c>
      <c r="P354" s="0" t="n">
        <v>570615</v>
      </c>
      <c r="Q354" s="0" t="str">
        <f aca="false">I354/H354</f>
        <v>788%</v>
      </c>
      <c r="R354" s="0" t="str">
        <f aca="false">I354/M354</f>
        <v>18.76 €</v>
      </c>
      <c r="S354" s="0" t="str">
        <f aca="false">H354/M354</f>
        <v>2.38 €</v>
      </c>
      <c r="T354" s="0" t="str">
        <f aca="false">M354/N354</f>
        <v>10%</v>
      </c>
    </row>
    <row r="355" customFormat="false" ht="15.75" hidden="false" customHeight="true" outlineLevel="0" collapsed="false">
      <c r="A355" s="0" t="n">
        <v>3716404272603270</v>
      </c>
      <c r="B355" s="0" t="s">
        <v>71</v>
      </c>
      <c r="C355" s="0" t="s">
        <v>3</v>
      </c>
      <c r="F355" s="0" t="n">
        <v>2020</v>
      </c>
      <c r="G355" s="0" t="n">
        <v>5</v>
      </c>
      <c r="H355" s="0" t="n">
        <v>1204.43</v>
      </c>
      <c r="I355" s="0" t="n">
        <v>9463.15</v>
      </c>
      <c r="J355" s="0" t="str">
        <f aca="false">I355-H355</f>
        <v>8,258.72 €</v>
      </c>
      <c r="K355" s="0" t="str">
        <f aca="false">H355/I355</f>
        <v>12.73%</v>
      </c>
      <c r="L355" s="0" t="str">
        <f aca="false">N355/P355</f>
        <v>0.47%</v>
      </c>
      <c r="M355" s="0" t="n">
        <v>426</v>
      </c>
      <c r="N355" s="0" t="n">
        <v>4381</v>
      </c>
      <c r="O355" s="0" t="str">
        <f aca="false">H355/N355</f>
        <v>0.27 €</v>
      </c>
      <c r="P355" s="0" t="n">
        <v>925494</v>
      </c>
      <c r="Q355" s="0" t="str">
        <f aca="false">I355/H355</f>
        <v>786%</v>
      </c>
      <c r="R355" s="0" t="str">
        <f aca="false">I355/M355</f>
        <v>22.21 €</v>
      </c>
      <c r="S355" s="0" t="str">
        <f aca="false">H355/M355</f>
        <v>2.83 €</v>
      </c>
      <c r="T355" s="0" t="str">
        <f aca="false">M355/N355</f>
        <v>10%</v>
      </c>
    </row>
    <row r="356" customFormat="false" ht="15.75" hidden="false" customHeight="true" outlineLevel="0" collapsed="false">
      <c r="A356" s="0" t="n">
        <v>3716404272603270</v>
      </c>
      <c r="B356" s="0" t="s">
        <v>71</v>
      </c>
      <c r="C356" s="0" t="s">
        <v>3</v>
      </c>
      <c r="F356" s="0" t="n">
        <v>2020</v>
      </c>
      <c r="G356" s="0" t="n">
        <v>6</v>
      </c>
      <c r="H356" s="0" t="n">
        <v>1373.05</v>
      </c>
      <c r="I356" s="0" t="n">
        <v>9340.22</v>
      </c>
      <c r="J356" s="0" t="str">
        <f aca="false">I356-H356</f>
        <v>7,967.17 €</v>
      </c>
      <c r="K356" s="0" t="str">
        <f aca="false">H356/I356</f>
        <v>14.70%</v>
      </c>
      <c r="L356" s="0" t="str">
        <f aca="false">N356/P356</f>
        <v>0.43%</v>
      </c>
      <c r="M356" s="0" t="n">
        <v>378</v>
      </c>
      <c r="N356" s="0" t="n">
        <v>4389</v>
      </c>
      <c r="O356" s="0" t="str">
        <f aca="false">H356/N356</f>
        <v>0.31 €</v>
      </c>
      <c r="P356" s="0" t="n">
        <v>1028568</v>
      </c>
      <c r="Q356" s="0" t="str">
        <f aca="false">I356/H356</f>
        <v>680%</v>
      </c>
      <c r="R356" s="0" t="str">
        <f aca="false">I356/M356</f>
        <v>24.71 €</v>
      </c>
      <c r="S356" s="0" t="str">
        <f aca="false">H356/M356</f>
        <v>3.63 €</v>
      </c>
      <c r="T356" s="0" t="str">
        <f aca="false">M356/N356</f>
        <v>9%</v>
      </c>
    </row>
    <row r="357" customFormat="false" ht="15.75" hidden="false" customHeight="true" outlineLevel="0" collapsed="false">
      <c r="A357" s="0" t="n">
        <v>3716404272603270</v>
      </c>
      <c r="B357" s="0" t="s">
        <v>71</v>
      </c>
      <c r="C357" s="0" t="s">
        <v>3</v>
      </c>
      <c r="F357" s="0" t="n">
        <v>2020</v>
      </c>
      <c r="G357" s="0" t="n">
        <v>7</v>
      </c>
      <c r="H357" s="0" t="n">
        <v>1338.7</v>
      </c>
      <c r="I357" s="0" t="n">
        <v>7729.86</v>
      </c>
      <c r="J357" s="0" t="str">
        <f aca="false">I357-H357</f>
        <v>6,391.16 €</v>
      </c>
      <c r="K357" s="0" t="str">
        <f aca="false">H357/I357</f>
        <v>17.32%</v>
      </c>
      <c r="L357" s="0" t="str">
        <f aca="false">N357/P357</f>
        <v>0.36%</v>
      </c>
      <c r="M357" s="0" t="n">
        <v>364</v>
      </c>
      <c r="N357" s="0" t="n">
        <v>4103</v>
      </c>
      <c r="O357" s="0" t="str">
        <f aca="false">H357/N357</f>
        <v>0.33 €</v>
      </c>
      <c r="P357" s="0" t="n">
        <v>1149984</v>
      </c>
      <c r="Q357" s="0" t="str">
        <f aca="false">I357/H357</f>
        <v>577%</v>
      </c>
      <c r="R357" s="0" t="str">
        <f aca="false">I357/M357</f>
        <v>21.24 €</v>
      </c>
      <c r="S357" s="0" t="str">
        <f aca="false">H357/M357</f>
        <v>3.68 €</v>
      </c>
      <c r="T357" s="0" t="str">
        <f aca="false">M357/N357</f>
        <v>9%</v>
      </c>
    </row>
    <row r="358" customFormat="false" ht="15.75" hidden="false" customHeight="true" outlineLevel="0" collapsed="false">
      <c r="B358" s="0" t="s">
        <v>72</v>
      </c>
      <c r="C358" s="0" t="s">
        <v>3</v>
      </c>
      <c r="F358" s="0" t="n">
        <v>2019</v>
      </c>
      <c r="G358" s="0" t="n">
        <v>12</v>
      </c>
      <c r="H358" s="0" t="n">
        <v>8</v>
      </c>
      <c r="I358" s="0" t="n">
        <v>104.39</v>
      </c>
      <c r="J358" s="0" t="str">
        <f aca="false">I358-H358</f>
        <v>96.39 €</v>
      </c>
      <c r="K358" s="0" t="str">
        <f aca="false">H358/I358</f>
        <v>7.66%</v>
      </c>
      <c r="L358" s="0" t="str">
        <f aca="false">N358/P358</f>
        <v>0.34%</v>
      </c>
      <c r="M358" s="0" t="n">
        <v>6</v>
      </c>
      <c r="N358" s="0" t="n">
        <v>58</v>
      </c>
      <c r="O358" s="0" t="str">
        <f aca="false">H358/N358</f>
        <v>0.14 €</v>
      </c>
      <c r="P358" s="0" t="n">
        <v>16909</v>
      </c>
      <c r="Q358" s="0" t="str">
        <f aca="false">I358/H358</f>
        <v>1305%</v>
      </c>
      <c r="R358" s="0" t="str">
        <f aca="false">I358/M358</f>
        <v>17.40 €</v>
      </c>
      <c r="S358" s="0" t="str">
        <f aca="false">H358/M358</f>
        <v>1.33 €</v>
      </c>
      <c r="T358" s="0" t="str">
        <f aca="false">M358/N358</f>
        <v>10%</v>
      </c>
    </row>
    <row r="359" customFormat="false" ht="15.75" hidden="false" customHeight="true" outlineLevel="0" collapsed="false">
      <c r="B359" s="0" t="s">
        <v>72</v>
      </c>
      <c r="C359" s="0" t="s">
        <v>3</v>
      </c>
      <c r="F359" s="0" t="n">
        <v>2020</v>
      </c>
      <c r="G359" s="0" t="n">
        <v>1</v>
      </c>
      <c r="H359" s="0" t="n">
        <v>57.39</v>
      </c>
      <c r="I359" s="0" t="n">
        <v>305.86</v>
      </c>
      <c r="J359" s="0" t="str">
        <f aca="false">I359-H359</f>
        <v>248.47 €</v>
      </c>
      <c r="K359" s="0" t="str">
        <f aca="false">H359/I359</f>
        <v>18.76%</v>
      </c>
      <c r="L359" s="0" t="str">
        <f aca="false">N359/P359</f>
        <v>0.41%</v>
      </c>
      <c r="M359" s="0" t="n">
        <v>18</v>
      </c>
      <c r="N359" s="0" t="n">
        <v>379</v>
      </c>
      <c r="O359" s="0" t="str">
        <f aca="false">H359/N359</f>
        <v>0.15 €</v>
      </c>
      <c r="P359" s="0" t="n">
        <v>93119</v>
      </c>
      <c r="Q359" s="0" t="str">
        <f aca="false">I359/H359</f>
        <v>533%</v>
      </c>
      <c r="R359" s="0" t="str">
        <f aca="false">I359/M359</f>
        <v>16.99 €</v>
      </c>
      <c r="S359" s="0" t="str">
        <f aca="false">H359/M359</f>
        <v>3.19 €</v>
      </c>
      <c r="T359" s="0" t="str">
        <f aca="false">M359/N359</f>
        <v>5%</v>
      </c>
    </row>
    <row r="360" customFormat="false" ht="15.75" hidden="false" customHeight="true" outlineLevel="0" collapsed="false">
      <c r="B360" s="0" t="s">
        <v>72</v>
      </c>
      <c r="C360" s="0" t="s">
        <v>3</v>
      </c>
      <c r="F360" s="0" t="n">
        <v>2020</v>
      </c>
      <c r="G360" s="0" t="n">
        <v>2</v>
      </c>
      <c r="H360" s="0" t="n">
        <v>155.42</v>
      </c>
      <c r="I360" s="0" t="n">
        <v>735.58</v>
      </c>
      <c r="J360" s="0" t="str">
        <f aca="false">I360-H360</f>
        <v>580.16 €</v>
      </c>
      <c r="K360" s="0" t="str">
        <f aca="false">H360/I360</f>
        <v>21.13%</v>
      </c>
      <c r="L360" s="0" t="str">
        <f aca="false">N360/P360</f>
        <v>0.26%</v>
      </c>
      <c r="M360" s="0" t="n">
        <v>43</v>
      </c>
      <c r="N360" s="0" t="n">
        <v>561</v>
      </c>
      <c r="O360" s="0" t="str">
        <f aca="false">H360/N360</f>
        <v>0.28 €</v>
      </c>
      <c r="P360" s="0" t="n">
        <v>218981</v>
      </c>
      <c r="Q360" s="0" t="str">
        <f aca="false">I360/H360</f>
        <v>473%</v>
      </c>
      <c r="R360" s="0" t="str">
        <f aca="false">I360/M360</f>
        <v>17.11 €</v>
      </c>
      <c r="S360" s="0" t="str">
        <f aca="false">H360/M360</f>
        <v>3.61 €</v>
      </c>
      <c r="T360" s="0" t="str">
        <f aca="false">M360/N360</f>
        <v>8%</v>
      </c>
    </row>
    <row r="361" customFormat="false" ht="15.75" hidden="false" customHeight="true" outlineLevel="0" collapsed="false">
      <c r="B361" s="0" t="s">
        <v>72</v>
      </c>
      <c r="C361" s="0" t="s">
        <v>3</v>
      </c>
      <c r="F361" s="0" t="n">
        <v>2020</v>
      </c>
      <c r="G361" s="0" t="n">
        <v>3</v>
      </c>
      <c r="H361" s="0" t="n">
        <v>9.68</v>
      </c>
      <c r="I361" s="0" t="n">
        <v>37.24</v>
      </c>
      <c r="J361" s="0" t="str">
        <f aca="false">I361-H361</f>
        <v>27.56 €</v>
      </c>
      <c r="K361" s="0" t="str">
        <f aca="false">H361/I361</f>
        <v>25.99%</v>
      </c>
      <c r="L361" s="0" t="str">
        <f aca="false">N361/P361</f>
        <v>0.25%</v>
      </c>
      <c r="M361" s="0" t="n">
        <v>2</v>
      </c>
      <c r="N361" s="0" t="n">
        <v>26</v>
      </c>
      <c r="O361" s="0" t="str">
        <f aca="false">H361/N361</f>
        <v>0.37 €</v>
      </c>
      <c r="P361" s="0" t="n">
        <v>10313</v>
      </c>
      <c r="Q361" s="0" t="str">
        <f aca="false">I361/H361</f>
        <v>385%</v>
      </c>
      <c r="R361" s="0" t="str">
        <f aca="false">I361/M361</f>
        <v>18.62 €</v>
      </c>
      <c r="S361" s="0" t="str">
        <f aca="false">H361/M361</f>
        <v>4.84 €</v>
      </c>
      <c r="T361" s="0" t="str">
        <f aca="false">M361/N361</f>
        <v>8%</v>
      </c>
    </row>
    <row r="362" customFormat="false" ht="15.75" hidden="false" customHeight="true" outlineLevel="0" collapsed="false">
      <c r="A362" s="0" t="n">
        <v>2626332347244400</v>
      </c>
      <c r="B362" s="0" t="s">
        <v>73</v>
      </c>
      <c r="C362" s="0" t="s">
        <v>3</v>
      </c>
      <c r="F362" s="0" t="n">
        <v>2020</v>
      </c>
      <c r="G362" s="0" t="n">
        <v>1</v>
      </c>
      <c r="H362" s="0" t="n">
        <v>539.3</v>
      </c>
      <c r="I362" s="0" t="n">
        <v>1734.94</v>
      </c>
      <c r="J362" s="0" t="str">
        <f aca="false">I362-H362</f>
        <v>1,195.64 €</v>
      </c>
      <c r="K362" s="0" t="str">
        <f aca="false">H362/I362</f>
        <v>31.08%</v>
      </c>
      <c r="L362" s="0" t="str">
        <f aca="false">N362/P362</f>
        <v>0.34%</v>
      </c>
      <c r="M362" s="0" t="n">
        <v>100</v>
      </c>
      <c r="N362" s="0" t="n">
        <v>1493</v>
      </c>
      <c r="O362" s="0" t="str">
        <f aca="false">H362/N362</f>
        <v>0.36 €</v>
      </c>
      <c r="P362" s="0" t="n">
        <v>440215</v>
      </c>
      <c r="Q362" s="0" t="str">
        <f aca="false">I362/H362</f>
        <v>322%</v>
      </c>
      <c r="R362" s="0" t="str">
        <f aca="false">I362/M362</f>
        <v>17.35 €</v>
      </c>
      <c r="S362" s="0" t="str">
        <f aca="false">H362/M362</f>
        <v>5.39 €</v>
      </c>
      <c r="T362" s="0" t="str">
        <f aca="false">M362/N362</f>
        <v>7%</v>
      </c>
    </row>
    <row r="363" customFormat="false" ht="15.75" hidden="false" customHeight="true" outlineLevel="0" collapsed="false">
      <c r="A363" s="0" t="n">
        <v>2626332347244400</v>
      </c>
      <c r="B363" s="0" t="s">
        <v>73</v>
      </c>
      <c r="C363" s="0" t="s">
        <v>3</v>
      </c>
      <c r="F363" s="0" t="n">
        <v>2020</v>
      </c>
      <c r="G363" s="0" t="n">
        <v>2</v>
      </c>
      <c r="H363" s="0" t="n">
        <v>423.76</v>
      </c>
      <c r="I363" s="0" t="n">
        <v>1882</v>
      </c>
      <c r="J363" s="0" t="str">
        <f aca="false">I363-H363</f>
        <v>1,458.24 €</v>
      </c>
      <c r="K363" s="0" t="str">
        <f aca="false">H363/I363</f>
        <v>22.52%</v>
      </c>
      <c r="L363" s="0" t="str">
        <f aca="false">N363/P363</f>
        <v>0.31%</v>
      </c>
      <c r="M363" s="0" t="n">
        <v>114</v>
      </c>
      <c r="N363" s="0" t="n">
        <v>1436</v>
      </c>
      <c r="O363" s="0" t="str">
        <f aca="false">H363/N363</f>
        <v>0.30 €</v>
      </c>
      <c r="P363" s="0" t="n">
        <v>461544</v>
      </c>
      <c r="Q363" s="0" t="str">
        <f aca="false">I363/H363</f>
        <v>444%</v>
      </c>
      <c r="R363" s="0" t="str">
        <f aca="false">I363/M363</f>
        <v>16.51 €</v>
      </c>
      <c r="S363" s="0" t="str">
        <f aca="false">H363/M363</f>
        <v>3.72 €</v>
      </c>
      <c r="T363" s="0" t="str">
        <f aca="false">M363/N363</f>
        <v>8%</v>
      </c>
    </row>
    <row r="364" customFormat="false" ht="15.75" hidden="false" customHeight="true" outlineLevel="0" collapsed="false">
      <c r="A364" s="0" t="n">
        <v>2626332347244400</v>
      </c>
      <c r="B364" s="0" t="s">
        <v>73</v>
      </c>
      <c r="C364" s="0" t="s">
        <v>3</v>
      </c>
      <c r="F364" s="0" t="n">
        <v>2020</v>
      </c>
      <c r="G364" s="0" t="n">
        <v>3</v>
      </c>
      <c r="H364" s="0" t="n">
        <v>430.28</v>
      </c>
      <c r="I364" s="0" t="n">
        <v>1530.22</v>
      </c>
      <c r="J364" s="0" t="str">
        <f aca="false">I364-H364</f>
        <v>1,099.94 €</v>
      </c>
      <c r="K364" s="0" t="str">
        <f aca="false">H364/I364</f>
        <v>28.12%</v>
      </c>
      <c r="L364" s="0" t="str">
        <f aca="false">N364/P364</f>
        <v>0.41%</v>
      </c>
      <c r="M364" s="0" t="n">
        <v>84</v>
      </c>
      <c r="N364" s="0" t="n">
        <v>1498</v>
      </c>
      <c r="O364" s="0" t="str">
        <f aca="false">H364/N364</f>
        <v>0.29 €</v>
      </c>
      <c r="P364" s="0" t="n">
        <v>365708</v>
      </c>
      <c r="Q364" s="0" t="str">
        <f aca="false">I364/H364</f>
        <v>356%</v>
      </c>
      <c r="R364" s="0" t="str">
        <f aca="false">I364/M364</f>
        <v>18.22 €</v>
      </c>
      <c r="S364" s="0" t="str">
        <f aca="false">H364/M364</f>
        <v>5.12 €</v>
      </c>
      <c r="T364" s="0" t="str">
        <f aca="false">M364/N364</f>
        <v>6%</v>
      </c>
    </row>
    <row r="365" customFormat="false" ht="15.75" hidden="false" customHeight="true" outlineLevel="0" collapsed="false">
      <c r="A365" s="0" t="n">
        <v>2626332347244400</v>
      </c>
      <c r="B365" s="0" t="s">
        <v>73</v>
      </c>
      <c r="C365" s="0" t="s">
        <v>3</v>
      </c>
      <c r="F365" s="0" t="n">
        <v>2020</v>
      </c>
      <c r="G365" s="0" t="n">
        <v>4</v>
      </c>
      <c r="H365" s="0" t="n">
        <v>731.88</v>
      </c>
      <c r="I365" s="0" t="n">
        <v>2283.56</v>
      </c>
      <c r="J365" s="0" t="str">
        <f aca="false">I365-H365</f>
        <v>1,551.68 €</v>
      </c>
      <c r="K365" s="0" t="str">
        <f aca="false">H365/I365</f>
        <v>32.05%</v>
      </c>
      <c r="L365" s="0" t="str">
        <f aca="false">N365/P365</f>
        <v>0.42%</v>
      </c>
      <c r="M365" s="0" t="n">
        <v>108</v>
      </c>
      <c r="N365" s="0" t="n">
        <v>1405</v>
      </c>
      <c r="O365" s="0" t="str">
        <f aca="false">H365/N365</f>
        <v>0.52 €</v>
      </c>
      <c r="P365" s="0" t="n">
        <v>330901</v>
      </c>
      <c r="Q365" s="0" t="str">
        <f aca="false">I365/H365</f>
        <v>312%</v>
      </c>
      <c r="R365" s="0" t="str">
        <f aca="false">I365/M365</f>
        <v>21.14 €</v>
      </c>
      <c r="S365" s="0" t="str">
        <f aca="false">H365/M365</f>
        <v>6.78 €</v>
      </c>
      <c r="T365" s="0" t="str">
        <f aca="false">M365/N365</f>
        <v>8%</v>
      </c>
    </row>
    <row r="366" customFormat="false" ht="15.75" hidden="false" customHeight="true" outlineLevel="0" collapsed="false">
      <c r="A366" s="0" t="n">
        <v>2626332347244400</v>
      </c>
      <c r="B366" s="0" t="s">
        <v>73</v>
      </c>
      <c r="C366" s="0" t="s">
        <v>3</v>
      </c>
      <c r="F366" s="0" t="n">
        <v>2020</v>
      </c>
      <c r="G366" s="0" t="n">
        <v>5</v>
      </c>
      <c r="H366" s="0" t="n">
        <v>295.25</v>
      </c>
      <c r="I366" s="0" t="n">
        <v>2355.52</v>
      </c>
      <c r="J366" s="0" t="str">
        <f aca="false">I366-H366</f>
        <v>2,060.27 €</v>
      </c>
      <c r="K366" s="0" t="str">
        <f aca="false">H366/I366</f>
        <v>12.53%</v>
      </c>
      <c r="L366" s="0" t="str">
        <f aca="false">N366/P366</f>
        <v>0.32%</v>
      </c>
      <c r="M366" s="0" t="n">
        <v>100</v>
      </c>
      <c r="N366" s="0" t="n">
        <v>923</v>
      </c>
      <c r="O366" s="0" t="str">
        <f aca="false">H366/N366</f>
        <v>0.32 €</v>
      </c>
      <c r="P366" s="0" t="n">
        <v>289802</v>
      </c>
      <c r="Q366" s="0" t="str">
        <f aca="false">I366/H366</f>
        <v>798%</v>
      </c>
      <c r="R366" s="0" t="str">
        <f aca="false">I366/M366</f>
        <v>23.56 €</v>
      </c>
      <c r="S366" s="0" t="str">
        <f aca="false">H366/M366</f>
        <v>2.95 €</v>
      </c>
      <c r="T366" s="0" t="str">
        <f aca="false">M366/N366</f>
        <v>11%</v>
      </c>
    </row>
    <row r="367" customFormat="false" ht="15.75" hidden="false" customHeight="true" outlineLevel="0" collapsed="false">
      <c r="A367" s="0" t="n">
        <v>2626332347244400</v>
      </c>
      <c r="B367" s="0" t="s">
        <v>73</v>
      </c>
      <c r="C367" s="0" t="s">
        <v>3</v>
      </c>
      <c r="F367" s="0" t="n">
        <v>2020</v>
      </c>
      <c r="G367" s="0" t="n">
        <v>6</v>
      </c>
      <c r="H367" s="0" t="n">
        <v>743.79</v>
      </c>
      <c r="I367" s="0" t="n">
        <v>2421.57</v>
      </c>
      <c r="J367" s="0" t="str">
        <f aca="false">I367-H367</f>
        <v>1,677.78 €</v>
      </c>
      <c r="K367" s="0" t="str">
        <f aca="false">H367/I367</f>
        <v>30.72%</v>
      </c>
      <c r="L367" s="0" t="str">
        <f aca="false">N367/P367</f>
        <v>0.28%</v>
      </c>
      <c r="M367" s="0" t="n">
        <v>117</v>
      </c>
      <c r="N367" s="0" t="n">
        <v>1604</v>
      </c>
      <c r="O367" s="0" t="str">
        <f aca="false">H367/N367</f>
        <v>0.46 €</v>
      </c>
      <c r="P367" s="0" t="n">
        <v>574516</v>
      </c>
      <c r="Q367" s="0" t="str">
        <f aca="false">I367/H367</f>
        <v>326%</v>
      </c>
      <c r="R367" s="0" t="str">
        <f aca="false">I367/M367</f>
        <v>20.70 €</v>
      </c>
      <c r="S367" s="0" t="str">
        <f aca="false">H367/M367</f>
        <v>6.36 €</v>
      </c>
      <c r="T367" s="0" t="str">
        <f aca="false">M367/N367</f>
        <v>7%</v>
      </c>
    </row>
    <row r="368" customFormat="false" ht="15.75" hidden="false" customHeight="true" outlineLevel="0" collapsed="false">
      <c r="A368" s="0" t="n">
        <v>2626332347244400</v>
      </c>
      <c r="B368" s="0" t="s">
        <v>73</v>
      </c>
      <c r="C368" s="0" t="s">
        <v>3</v>
      </c>
      <c r="F368" s="0" t="n">
        <v>2020</v>
      </c>
      <c r="G368" s="0" t="n">
        <v>7</v>
      </c>
      <c r="H368" s="0" t="n">
        <v>1067.7</v>
      </c>
      <c r="I368" s="0" t="n">
        <v>5517.19</v>
      </c>
      <c r="J368" s="0" t="str">
        <f aca="false">I368-H368</f>
        <v>4,449.49 €</v>
      </c>
      <c r="K368" s="0" t="str">
        <f aca="false">H368/I368</f>
        <v>19.35%</v>
      </c>
      <c r="L368" s="0" t="str">
        <f aca="false">N368/P368</f>
        <v>0.36%</v>
      </c>
      <c r="M368" s="0" t="n">
        <v>249</v>
      </c>
      <c r="N368" s="0" t="n">
        <v>1858</v>
      </c>
      <c r="O368" s="0" t="str">
        <f aca="false">H368/N368</f>
        <v>0.57 €</v>
      </c>
      <c r="P368" s="0" t="n">
        <v>522269</v>
      </c>
      <c r="Q368" s="0" t="str">
        <f aca="false">I368/H368</f>
        <v>517%</v>
      </c>
      <c r="R368" s="0" t="str">
        <f aca="false">I368/M368</f>
        <v>22.16 €</v>
      </c>
      <c r="S368" s="0" t="str">
        <f aca="false">H368/M368</f>
        <v>4.29 €</v>
      </c>
      <c r="T368" s="0" t="str">
        <f aca="false">M368/N368</f>
        <v>13%</v>
      </c>
    </row>
    <row r="369" customFormat="false" ht="15.75" hidden="false" customHeight="true" outlineLevel="0" collapsed="false">
      <c r="B369" s="0" t="s">
        <v>74</v>
      </c>
      <c r="C369" s="0" t="s">
        <v>3</v>
      </c>
      <c r="F369" s="0" t="n">
        <v>2019</v>
      </c>
      <c r="G369" s="0" t="n">
        <v>10</v>
      </c>
      <c r="H369" s="0" t="n">
        <v>4090.72</v>
      </c>
      <c r="I369" s="0" t="n">
        <v>23034.65</v>
      </c>
      <c r="J369" s="0" t="str">
        <f aca="false">I369-H369</f>
        <v>18,943.93 €</v>
      </c>
      <c r="K369" s="0" t="str">
        <f aca="false">H369/I369</f>
        <v>17.76%</v>
      </c>
      <c r="L369" s="0" t="str">
        <f aca="false">N369/P369</f>
        <v>1.06%</v>
      </c>
      <c r="M369" s="0" t="n">
        <v>375</v>
      </c>
      <c r="N369" s="0" t="n">
        <v>7698</v>
      </c>
      <c r="O369" s="0" t="str">
        <f aca="false">H369/N369</f>
        <v>0.53 €</v>
      </c>
      <c r="P369" s="0" t="n">
        <v>726534</v>
      </c>
      <c r="Q369" s="0" t="str">
        <f aca="false">I369/H369</f>
        <v>563%</v>
      </c>
      <c r="R369" s="0" t="str">
        <f aca="false">I369/M369</f>
        <v>61.43 €</v>
      </c>
      <c r="S369" s="0" t="str">
        <f aca="false">H369/M369</f>
        <v>10.91 €</v>
      </c>
      <c r="T369" s="0" t="str">
        <f aca="false">M369/N369</f>
        <v>5%</v>
      </c>
    </row>
    <row r="370" customFormat="false" ht="15.75" hidden="false" customHeight="true" outlineLevel="0" collapsed="false">
      <c r="B370" s="0" t="s">
        <v>74</v>
      </c>
      <c r="C370" s="0" t="s">
        <v>49</v>
      </c>
      <c r="F370" s="0" t="n">
        <v>2019</v>
      </c>
      <c r="G370" s="0" t="n">
        <v>10</v>
      </c>
      <c r="H370" s="0" t="n">
        <v>251.1</v>
      </c>
      <c r="I370" s="0" t="n">
        <v>832.33</v>
      </c>
      <c r="J370" s="0" t="str">
        <f aca="false">I370-H370</f>
        <v>£ 581.23</v>
      </c>
      <c r="K370" s="0" t="str">
        <f aca="false">H370/I370</f>
        <v>30.17%</v>
      </c>
      <c r="L370" s="0" t="str">
        <f aca="false">N370/P370</f>
        <v>0.38%</v>
      </c>
      <c r="M370" s="0" t="n">
        <v>28</v>
      </c>
      <c r="N370" s="0" t="n">
        <v>1023</v>
      </c>
      <c r="O370" s="0" t="str">
        <f aca="false">H370/N370</f>
        <v>0.25 €</v>
      </c>
      <c r="P370" s="0" t="n">
        <v>267442</v>
      </c>
      <c r="Q370" s="0" t="str">
        <f aca="false">I370/H370</f>
        <v>331%</v>
      </c>
      <c r="R370" s="0" t="str">
        <f aca="false">I370/M370</f>
        <v>£ 29.73</v>
      </c>
      <c r="S370" s="0" t="str">
        <f aca="false">H370/M370</f>
        <v>£ 8.97</v>
      </c>
      <c r="T370" s="0" t="str">
        <f aca="false">M370/N370</f>
        <v>3%</v>
      </c>
    </row>
    <row r="371" customFormat="false" ht="15.75" hidden="false" customHeight="true" outlineLevel="0" collapsed="false">
      <c r="B371" s="0" t="s">
        <v>74</v>
      </c>
      <c r="C371" s="0" t="s">
        <v>75</v>
      </c>
      <c r="F371" s="0" t="n">
        <v>2019</v>
      </c>
      <c r="G371" s="0" t="n">
        <v>10</v>
      </c>
      <c r="H371" s="0" t="n">
        <v>1400.14</v>
      </c>
      <c r="I371" s="0" t="n">
        <v>4143.2</v>
      </c>
      <c r="J371" s="0" t="str">
        <f aca="false">I371-H371</f>
        <v>$ 2,743.06</v>
      </c>
      <c r="K371" s="0" t="str">
        <f aca="false">H371/I371</f>
        <v>33.79%</v>
      </c>
      <c r="L371" s="0" t="str">
        <f aca="false">N371/P371</f>
        <v>0.34%</v>
      </c>
      <c r="M371" s="0" t="n">
        <v>74</v>
      </c>
      <c r="N371" s="0" t="n">
        <v>2592</v>
      </c>
      <c r="O371" s="0" t="str">
        <f aca="false">H371/N371</f>
        <v>0.54 €</v>
      </c>
      <c r="P371" s="0" t="n">
        <v>761294</v>
      </c>
      <c r="Q371" s="0" t="str">
        <f aca="false">I371/H371</f>
        <v>296%</v>
      </c>
      <c r="R371" s="0" t="str">
        <f aca="false">I371/M371</f>
        <v>$ 55.99</v>
      </c>
      <c r="S371" s="0" t="str">
        <f aca="false">H371/M371</f>
        <v>$ 18.92</v>
      </c>
      <c r="T371" s="0" t="str">
        <f aca="false">M371/N371</f>
        <v>3%</v>
      </c>
    </row>
    <row r="372" customFormat="false" ht="15.75" hidden="false" customHeight="true" outlineLevel="0" collapsed="false">
      <c r="B372" s="0" t="s">
        <v>74</v>
      </c>
      <c r="C372" s="0" t="s">
        <v>3</v>
      </c>
      <c r="F372" s="0" t="n">
        <v>2019</v>
      </c>
      <c r="G372" s="0" t="n">
        <v>11</v>
      </c>
      <c r="H372" s="0" t="n">
        <v>7648.33</v>
      </c>
      <c r="I372" s="0" t="n">
        <v>38426.01</v>
      </c>
      <c r="J372" s="0" t="str">
        <f aca="false">I372-H372</f>
        <v>30,777.68 €</v>
      </c>
      <c r="K372" s="0" t="str">
        <f aca="false">H372/I372</f>
        <v>19.90%</v>
      </c>
      <c r="L372" s="0" t="str">
        <f aca="false">N372/P372</f>
        <v>0.58%</v>
      </c>
      <c r="M372" s="0" t="n">
        <v>746</v>
      </c>
      <c r="N372" s="0" t="n">
        <v>21776</v>
      </c>
      <c r="O372" s="0" t="str">
        <f aca="false">H372/N372</f>
        <v>0.35 €</v>
      </c>
      <c r="P372" s="0" t="n">
        <v>3745710</v>
      </c>
      <c r="Q372" s="0" t="str">
        <f aca="false">I372/H372</f>
        <v>502%</v>
      </c>
      <c r="R372" s="0" t="str">
        <f aca="false">I372/M372</f>
        <v>51.51 €</v>
      </c>
      <c r="S372" s="0" t="str">
        <f aca="false">H372/M372</f>
        <v>10.25 €</v>
      </c>
      <c r="T372" s="0" t="str">
        <f aca="false">M372/N372</f>
        <v>3%</v>
      </c>
    </row>
    <row r="373" customFormat="false" ht="15.75" hidden="false" customHeight="true" outlineLevel="0" collapsed="false">
      <c r="B373" s="0" t="s">
        <v>74</v>
      </c>
      <c r="C373" s="0" t="s">
        <v>49</v>
      </c>
      <c r="F373" s="0" t="n">
        <v>2019</v>
      </c>
      <c r="G373" s="0" t="n">
        <v>11</v>
      </c>
      <c r="H373" s="0" t="n">
        <v>207.31</v>
      </c>
      <c r="I373" s="0" t="n">
        <v>791.38</v>
      </c>
      <c r="J373" s="0" t="str">
        <f aca="false">I373-H373</f>
        <v>£ 584.07</v>
      </c>
      <c r="K373" s="0" t="str">
        <f aca="false">H373/I373</f>
        <v>26.20%</v>
      </c>
      <c r="L373" s="0" t="str">
        <f aca="false">N373/P373</f>
        <v>0.38%</v>
      </c>
      <c r="M373" s="0" t="n">
        <v>25</v>
      </c>
      <c r="N373" s="0" t="n">
        <v>907</v>
      </c>
      <c r="O373" s="0" t="str">
        <f aca="false">H373/N373</f>
        <v>0.23 €</v>
      </c>
      <c r="P373" s="0" t="n">
        <v>238784</v>
      </c>
      <c r="Q373" s="0" t="str">
        <f aca="false">I373/H373</f>
        <v>382%</v>
      </c>
      <c r="R373" s="0" t="str">
        <f aca="false">I373/M373</f>
        <v>£ 31.66</v>
      </c>
      <c r="S373" s="0" t="str">
        <f aca="false">H373/M373</f>
        <v>£ 8.29</v>
      </c>
      <c r="T373" s="0" t="str">
        <f aca="false">M373/N373</f>
        <v>3%</v>
      </c>
    </row>
    <row r="374" customFormat="false" ht="15.75" hidden="false" customHeight="true" outlineLevel="0" collapsed="false">
      <c r="B374" s="0" t="s">
        <v>74</v>
      </c>
      <c r="C374" s="0" t="s">
        <v>75</v>
      </c>
      <c r="F374" s="0" t="n">
        <v>2019</v>
      </c>
      <c r="G374" s="0" t="n">
        <v>11</v>
      </c>
      <c r="H374" s="0" t="n">
        <v>1213.23</v>
      </c>
      <c r="I374" s="0" t="n">
        <v>4395.9</v>
      </c>
      <c r="J374" s="0" t="str">
        <f aca="false">I374-H374</f>
        <v>$ 3,182.67</v>
      </c>
      <c r="K374" s="0" t="str">
        <f aca="false">H374/I374</f>
        <v>27.60%</v>
      </c>
      <c r="L374" s="0" t="str">
        <f aca="false">N374/P374</f>
        <v>0.44%</v>
      </c>
      <c r="M374" s="0" t="n">
        <v>75</v>
      </c>
      <c r="N374" s="0" t="n">
        <v>2169</v>
      </c>
      <c r="O374" s="0" t="str">
        <f aca="false">H374/N374</f>
        <v>0.56 €</v>
      </c>
      <c r="P374" s="0" t="n">
        <v>495488</v>
      </c>
      <c r="Q374" s="0" t="str">
        <f aca="false">I374/H374</f>
        <v>362%</v>
      </c>
      <c r="R374" s="0" t="str">
        <f aca="false">I374/M374</f>
        <v>$ 58.61</v>
      </c>
      <c r="S374" s="0" t="str">
        <f aca="false">H374/M374</f>
        <v>$ 16.18</v>
      </c>
      <c r="T374" s="0" t="str">
        <f aca="false">M374/N374</f>
        <v>3%</v>
      </c>
    </row>
    <row r="375" customFormat="false" ht="15.75" hidden="false" customHeight="true" outlineLevel="0" collapsed="false">
      <c r="B375" s="0" t="s">
        <v>74</v>
      </c>
      <c r="C375" s="0" t="s">
        <v>76</v>
      </c>
      <c r="F375" s="0" t="n">
        <v>2019</v>
      </c>
      <c r="G375" s="0" t="n">
        <v>11</v>
      </c>
      <c r="H375" s="0" t="n">
        <v>581.57</v>
      </c>
      <c r="I375" s="0" t="n">
        <v>1947.14</v>
      </c>
      <c r="J375" s="0" t="str">
        <f aca="false">I375-H375</f>
        <v>$ 1,365.57</v>
      </c>
      <c r="K375" s="0" t="str">
        <f aca="false">H375/I375</f>
        <v>29.87%</v>
      </c>
      <c r="L375" s="0" t="str">
        <f aca="false">N375/P375</f>
        <v>0.36%</v>
      </c>
      <c r="M375" s="0" t="n">
        <v>61</v>
      </c>
      <c r="N375" s="0" t="n">
        <v>1843</v>
      </c>
      <c r="O375" s="0" t="str">
        <f aca="false">H375/N375</f>
        <v>0.32 €</v>
      </c>
      <c r="P375" s="0" t="n">
        <v>509979</v>
      </c>
      <c r="Q375" s="0" t="str">
        <f aca="false">I375/H375</f>
        <v>335%</v>
      </c>
      <c r="R375" s="0" t="str">
        <f aca="false">I375/M375</f>
        <v>$ 31.92</v>
      </c>
      <c r="S375" s="0" t="str">
        <f aca="false">H375/M375</f>
        <v>$ 9.53</v>
      </c>
      <c r="T375" s="0" t="str">
        <f aca="false">M375/N375</f>
        <v>3%</v>
      </c>
    </row>
    <row r="376" customFormat="false" ht="15.75" hidden="false" customHeight="true" outlineLevel="0" collapsed="false">
      <c r="B376" s="0" t="s">
        <v>74</v>
      </c>
      <c r="C376" s="0" t="s">
        <v>3</v>
      </c>
      <c r="F376" s="0" t="n">
        <v>2019</v>
      </c>
      <c r="G376" s="0" t="n">
        <v>12</v>
      </c>
      <c r="H376" s="0" t="n">
        <v>11692.39</v>
      </c>
      <c r="I376" s="0" t="n">
        <v>66505.76</v>
      </c>
      <c r="J376" s="0" t="str">
        <f aca="false">I376-H376</f>
        <v>54,813.37 €</v>
      </c>
      <c r="K376" s="0" t="str">
        <f aca="false">H376/I376</f>
        <v>17.58%</v>
      </c>
      <c r="L376" s="0" t="str">
        <f aca="false">N376/P376</f>
        <v>0.50%</v>
      </c>
      <c r="M376" s="0" t="n">
        <v>1177</v>
      </c>
      <c r="N376" s="0" t="n">
        <v>31982</v>
      </c>
      <c r="O376" s="0" t="str">
        <f aca="false">H376/N376</f>
        <v>0.37 €</v>
      </c>
      <c r="P376" s="0" t="n">
        <v>6421152</v>
      </c>
      <c r="Q376" s="0" t="str">
        <f aca="false">I376/H376</f>
        <v>569%</v>
      </c>
      <c r="R376" s="0" t="str">
        <f aca="false">I376/M376</f>
        <v>56.50 €</v>
      </c>
      <c r="S376" s="0" t="str">
        <f aca="false">H376/M376</f>
        <v>9.93 €</v>
      </c>
      <c r="T376" s="0" t="str">
        <f aca="false">M376/N376</f>
        <v>4%</v>
      </c>
    </row>
    <row r="377" customFormat="false" ht="15.75" hidden="false" customHeight="true" outlineLevel="0" collapsed="false">
      <c r="B377" s="0" t="s">
        <v>74</v>
      </c>
      <c r="C377" s="0" t="s">
        <v>49</v>
      </c>
      <c r="F377" s="0" t="n">
        <v>2019</v>
      </c>
      <c r="G377" s="0" t="n">
        <v>12</v>
      </c>
      <c r="H377" s="0" t="n">
        <v>1198.12</v>
      </c>
      <c r="I377" s="0" t="n">
        <v>3069.94</v>
      </c>
      <c r="J377" s="0" t="str">
        <f aca="false">I377-H377</f>
        <v>£ 1,871.82</v>
      </c>
      <c r="K377" s="0" t="str">
        <f aca="false">H377/I377</f>
        <v>39.03%</v>
      </c>
      <c r="L377" s="0" t="str">
        <f aca="false">N377/P377</f>
        <v>0.38%</v>
      </c>
      <c r="M377" s="0" t="n">
        <v>99</v>
      </c>
      <c r="N377" s="0" t="n">
        <v>4262</v>
      </c>
      <c r="O377" s="0" t="str">
        <f aca="false">H377/N377</f>
        <v>0.28 €</v>
      </c>
      <c r="P377" s="0" t="n">
        <v>1115426</v>
      </c>
      <c r="Q377" s="0" t="str">
        <f aca="false">I377/H377</f>
        <v>256%</v>
      </c>
      <c r="R377" s="0" t="str">
        <f aca="false">I377/M377</f>
        <v>£ 31.01</v>
      </c>
      <c r="S377" s="0" t="str">
        <f aca="false">H377/M377</f>
        <v>£ 12.10</v>
      </c>
      <c r="T377" s="0" t="str">
        <f aca="false">M377/N377</f>
        <v>2%</v>
      </c>
    </row>
    <row r="378" customFormat="false" ht="15.75" hidden="false" customHeight="true" outlineLevel="0" collapsed="false">
      <c r="B378" s="0" t="s">
        <v>74</v>
      </c>
      <c r="C378" s="0" t="s">
        <v>75</v>
      </c>
      <c r="F378" s="0" t="n">
        <v>2019</v>
      </c>
      <c r="G378" s="0" t="n">
        <v>12</v>
      </c>
      <c r="H378" s="0" t="n">
        <v>4104.25</v>
      </c>
      <c r="I378" s="0" t="n">
        <v>13522.5</v>
      </c>
      <c r="J378" s="0" t="str">
        <f aca="false">I378-H378</f>
        <v>$ 9,418.25</v>
      </c>
      <c r="K378" s="0" t="str">
        <f aca="false">H378/I378</f>
        <v>30.35%</v>
      </c>
      <c r="L378" s="0" t="str">
        <f aca="false">N378/P378</f>
        <v>0.37%</v>
      </c>
      <c r="M378" s="0" t="n">
        <v>238</v>
      </c>
      <c r="N378" s="0" t="n">
        <v>7561</v>
      </c>
      <c r="O378" s="0" t="str">
        <f aca="false">H378/N378</f>
        <v>0.54 €</v>
      </c>
      <c r="P378" s="0" t="n">
        <v>2064224</v>
      </c>
      <c r="Q378" s="0" t="str">
        <f aca="false">I378/H378</f>
        <v>329%</v>
      </c>
      <c r="R378" s="0" t="str">
        <f aca="false">I378/M378</f>
        <v>$ 56.82</v>
      </c>
      <c r="S378" s="0" t="str">
        <f aca="false">H378/M378</f>
        <v>$ 17.24</v>
      </c>
      <c r="T378" s="0" t="str">
        <f aca="false">M378/N378</f>
        <v>3%</v>
      </c>
    </row>
    <row r="379" customFormat="false" ht="15.75" hidden="false" customHeight="true" outlineLevel="0" collapsed="false">
      <c r="B379" s="0" t="s">
        <v>74</v>
      </c>
      <c r="C379" s="0" t="s">
        <v>76</v>
      </c>
      <c r="F379" s="0" t="n">
        <v>2019</v>
      </c>
      <c r="G379" s="0" t="n">
        <v>12</v>
      </c>
      <c r="H379" s="0" t="n">
        <v>416.75</v>
      </c>
      <c r="I379" s="0" t="n">
        <v>2705.51</v>
      </c>
      <c r="J379" s="0" t="str">
        <f aca="false">I379-H379</f>
        <v>$ 2,288.76</v>
      </c>
      <c r="K379" s="0" t="str">
        <f aca="false">H379/I379</f>
        <v>15.40%</v>
      </c>
      <c r="L379" s="0" t="str">
        <f aca="false">N379/P379</f>
        <v>0.31%</v>
      </c>
      <c r="M379" s="0" t="n">
        <v>66</v>
      </c>
      <c r="N379" s="0" t="n">
        <v>1324</v>
      </c>
      <c r="O379" s="0" t="str">
        <f aca="false">H379/N379</f>
        <v>0.31 €</v>
      </c>
      <c r="P379" s="0" t="n">
        <v>420794</v>
      </c>
      <c r="Q379" s="0" t="str">
        <f aca="false">I379/H379</f>
        <v>649%</v>
      </c>
      <c r="R379" s="0" t="str">
        <f aca="false">I379/M379</f>
        <v>$ 40.99</v>
      </c>
      <c r="S379" s="0" t="str">
        <f aca="false">H379/M379</f>
        <v>$ 6.31</v>
      </c>
      <c r="T379" s="0" t="str">
        <f aca="false">M379/N379</f>
        <v>5%</v>
      </c>
    </row>
    <row r="380" customFormat="false" ht="15.75" hidden="false" customHeight="true" outlineLevel="0" collapsed="false">
      <c r="A380" s="0" t="n">
        <v>2790717385149380</v>
      </c>
      <c r="B380" s="0" t="s">
        <v>77</v>
      </c>
      <c r="C380" s="0" t="s">
        <v>3</v>
      </c>
      <c r="F380" s="0" t="n">
        <v>2019</v>
      </c>
      <c r="G380" s="0" t="n">
        <v>12</v>
      </c>
      <c r="H380" s="0" t="n">
        <v>372.04</v>
      </c>
      <c r="I380" s="0" t="n">
        <v>1741.2</v>
      </c>
      <c r="J380" s="0" t="str">
        <f aca="false">I380-H380</f>
        <v>1,369.16 €</v>
      </c>
      <c r="K380" s="0" t="str">
        <f aca="false">H380/I380</f>
        <v>21.37%</v>
      </c>
      <c r="L380" s="0" t="str">
        <f aca="false">N380/P380</f>
        <v>0.53%</v>
      </c>
      <c r="M380" s="0" t="n">
        <v>181</v>
      </c>
      <c r="N380" s="0" t="n">
        <v>1192</v>
      </c>
      <c r="O380" s="0" t="str">
        <f aca="false">H380/N380</f>
        <v>0.31 €</v>
      </c>
      <c r="P380" s="0" t="n">
        <v>225007</v>
      </c>
      <c r="Q380" s="0" t="str">
        <f aca="false">I380/H380</f>
        <v>468%</v>
      </c>
      <c r="R380" s="0" t="str">
        <f aca="false">I380/M380</f>
        <v>9.62 €</v>
      </c>
      <c r="S380" s="0" t="str">
        <f aca="false">H380/M380</f>
        <v>2.06 €</v>
      </c>
      <c r="T380" s="0" t="str">
        <f aca="false">M380/N380</f>
        <v>15%</v>
      </c>
    </row>
    <row r="381" customFormat="false" ht="15.75" hidden="false" customHeight="true" outlineLevel="0" collapsed="false">
      <c r="A381" s="0" t="n">
        <v>2790717385149380</v>
      </c>
      <c r="B381" s="0" t="s">
        <v>77</v>
      </c>
      <c r="C381" s="0" t="s">
        <v>3</v>
      </c>
      <c r="F381" s="0" t="n">
        <v>2020</v>
      </c>
      <c r="G381" s="0" t="n">
        <v>1</v>
      </c>
      <c r="H381" s="0" t="n">
        <v>358.67</v>
      </c>
      <c r="I381" s="0" t="n">
        <v>1439.48</v>
      </c>
      <c r="J381" s="0" t="str">
        <f aca="false">I381-H381</f>
        <v>1,080.81 €</v>
      </c>
      <c r="K381" s="0" t="str">
        <f aca="false">H381/I381</f>
        <v>24.92%</v>
      </c>
      <c r="L381" s="0" t="str">
        <f aca="false">N381/P381</f>
        <v>0.57%</v>
      </c>
      <c r="M381" s="0" t="n">
        <v>141</v>
      </c>
      <c r="N381" s="0" t="n">
        <v>1404</v>
      </c>
      <c r="O381" s="0" t="str">
        <f aca="false">H381/N381</f>
        <v>0.26 €</v>
      </c>
      <c r="P381" s="0" t="n">
        <v>248402</v>
      </c>
      <c r="Q381" s="0" t="str">
        <f aca="false">I381/H381</f>
        <v>401%</v>
      </c>
      <c r="R381" s="0" t="str">
        <f aca="false">I381/M381</f>
        <v>10.21 €</v>
      </c>
      <c r="S381" s="0" t="str">
        <f aca="false">H381/M381</f>
        <v>2.54 €</v>
      </c>
      <c r="T381" s="0" t="str">
        <f aca="false">M381/N381</f>
        <v>10%</v>
      </c>
    </row>
    <row r="382" customFormat="false" ht="15.75" hidden="false" customHeight="true" outlineLevel="0" collapsed="false">
      <c r="A382" s="0" t="n">
        <v>2790717385149380</v>
      </c>
      <c r="B382" s="0" t="s">
        <v>77</v>
      </c>
      <c r="C382" s="0" t="s">
        <v>3</v>
      </c>
      <c r="F382" s="0" t="n">
        <v>2020</v>
      </c>
      <c r="G382" s="0" t="n">
        <v>2</v>
      </c>
      <c r="H382" s="0" t="n">
        <v>303.21</v>
      </c>
      <c r="I382" s="0" t="n">
        <v>1309.01</v>
      </c>
      <c r="J382" s="0" t="str">
        <f aca="false">I382-H382</f>
        <v>1,005.80 €</v>
      </c>
      <c r="K382" s="0" t="str">
        <f aca="false">H382/I382</f>
        <v>23.16%</v>
      </c>
      <c r="L382" s="0" t="str">
        <f aca="false">N382/P382</f>
        <v>0.61%</v>
      </c>
      <c r="M382" s="0" t="n">
        <v>115</v>
      </c>
      <c r="N382" s="0" t="n">
        <v>1352</v>
      </c>
      <c r="O382" s="0" t="str">
        <f aca="false">H382/N382</f>
        <v>0.22 €</v>
      </c>
      <c r="P382" s="0" t="n">
        <v>220775</v>
      </c>
      <c r="Q382" s="0" t="str">
        <f aca="false">I382/H382</f>
        <v>432%</v>
      </c>
      <c r="R382" s="0" t="str">
        <f aca="false">I382/M382</f>
        <v>11.38 €</v>
      </c>
      <c r="S382" s="0" t="str">
        <f aca="false">H382/M382</f>
        <v>2.64 €</v>
      </c>
      <c r="T382" s="0" t="str">
        <f aca="false">M382/N382</f>
        <v>9%</v>
      </c>
    </row>
    <row r="383" customFormat="false" ht="15.75" hidden="false" customHeight="true" outlineLevel="0" collapsed="false">
      <c r="A383" s="0" t="n">
        <v>2790717385149380</v>
      </c>
      <c r="B383" s="0" t="s">
        <v>77</v>
      </c>
      <c r="C383" s="0" t="s">
        <v>3</v>
      </c>
      <c r="F383" s="0" t="n">
        <v>2020</v>
      </c>
      <c r="G383" s="0" t="n">
        <v>3</v>
      </c>
      <c r="H383" s="0" t="n">
        <v>505.97</v>
      </c>
      <c r="I383" s="0" t="n">
        <v>1894.55</v>
      </c>
      <c r="J383" s="0" t="str">
        <f aca="false">I383-H383</f>
        <v>1,388.58 €</v>
      </c>
      <c r="K383" s="0" t="str">
        <f aca="false">H383/I383</f>
        <v>26.71%</v>
      </c>
      <c r="L383" s="0" t="str">
        <f aca="false">N383/P383</f>
        <v>0.60%</v>
      </c>
      <c r="M383" s="0" t="n">
        <v>182</v>
      </c>
      <c r="N383" s="0" t="n">
        <v>2013</v>
      </c>
      <c r="O383" s="0" t="str">
        <f aca="false">H383/N383</f>
        <v>0.25 €</v>
      </c>
      <c r="P383" s="0" t="n">
        <v>333709</v>
      </c>
      <c r="Q383" s="0" t="str">
        <f aca="false">I383/H383</f>
        <v>374%</v>
      </c>
      <c r="R383" s="0" t="str">
        <f aca="false">I383/M383</f>
        <v>10.41 €</v>
      </c>
      <c r="S383" s="0" t="str">
        <f aca="false">H383/M383</f>
        <v>2.78 €</v>
      </c>
      <c r="T383" s="0" t="str">
        <f aca="false">M383/N383</f>
        <v>9%</v>
      </c>
    </row>
    <row r="384" customFormat="false" ht="15.75" hidden="false" customHeight="true" outlineLevel="0" collapsed="false">
      <c r="A384" s="0" t="n">
        <v>2790717385149380</v>
      </c>
      <c r="B384" s="0" t="s">
        <v>77</v>
      </c>
      <c r="C384" s="0" t="s">
        <v>3</v>
      </c>
      <c r="F384" s="0" t="n">
        <v>2020</v>
      </c>
      <c r="G384" s="0" t="n">
        <v>4</v>
      </c>
      <c r="H384" s="0" t="n">
        <v>256.01</v>
      </c>
      <c r="I384" s="0" t="n">
        <v>1537.34</v>
      </c>
      <c r="J384" s="0" t="str">
        <f aca="false">I384-H384</f>
        <v>1,281.33 €</v>
      </c>
      <c r="K384" s="0" t="str">
        <f aca="false">H384/I384</f>
        <v>16.65%</v>
      </c>
      <c r="L384" s="0" t="str">
        <f aca="false">N384/P384</f>
        <v>0.57%</v>
      </c>
      <c r="M384" s="0" t="n">
        <v>133</v>
      </c>
      <c r="N384" s="0" t="n">
        <v>1586</v>
      </c>
      <c r="O384" s="0" t="str">
        <f aca="false">H384/N384</f>
        <v>0.16 €</v>
      </c>
      <c r="P384" s="0" t="n">
        <v>276513</v>
      </c>
      <c r="Q384" s="0" t="str">
        <f aca="false">I384/H384</f>
        <v>600%</v>
      </c>
      <c r="R384" s="0" t="str">
        <f aca="false">I384/M384</f>
        <v>11.56 €</v>
      </c>
      <c r="S384" s="0" t="str">
        <f aca="false">H384/M384</f>
        <v>1.92 €</v>
      </c>
      <c r="T384" s="0" t="str">
        <f aca="false">M384/N384</f>
        <v>8%</v>
      </c>
    </row>
    <row r="385" customFormat="false" ht="15.75" hidden="false" customHeight="true" outlineLevel="0" collapsed="false">
      <c r="A385" s="0" t="n">
        <v>2790717385149380</v>
      </c>
      <c r="B385" s="0" t="s">
        <v>77</v>
      </c>
      <c r="C385" s="0" t="s">
        <v>3</v>
      </c>
      <c r="F385" s="0" t="n">
        <v>2020</v>
      </c>
      <c r="G385" s="0" t="n">
        <v>5</v>
      </c>
      <c r="H385" s="0" t="n">
        <v>21.82</v>
      </c>
      <c r="I385" s="0" t="n">
        <v>378.12</v>
      </c>
      <c r="J385" s="0" t="str">
        <f aca="false">I385-H385</f>
        <v>356.30 €</v>
      </c>
      <c r="K385" s="0" t="str">
        <f aca="false">H385/I385</f>
        <v>5.77%</v>
      </c>
      <c r="L385" s="0" t="str">
        <f aca="false">N385/P385</f>
        <v>0.54%</v>
      </c>
      <c r="M385" s="0" t="n">
        <v>39</v>
      </c>
      <c r="N385" s="0" t="n">
        <v>387</v>
      </c>
      <c r="O385" s="0" t="str">
        <f aca="false">H385/N385</f>
        <v>0.06 €</v>
      </c>
      <c r="P385" s="0" t="n">
        <v>71223</v>
      </c>
      <c r="Q385" s="0" t="str">
        <f aca="false">I385/H385</f>
        <v>1733%</v>
      </c>
      <c r="R385" s="0" t="str">
        <f aca="false">I385/M385</f>
        <v>9.70 €</v>
      </c>
      <c r="S385" s="0" t="str">
        <f aca="false">H385/M385</f>
        <v>0.56 €</v>
      </c>
      <c r="T385" s="0" t="str">
        <f aca="false">M385/N385</f>
        <v>10%</v>
      </c>
    </row>
    <row r="386" customFormat="false" ht="15.75" hidden="false" customHeight="true" outlineLevel="0" collapsed="false">
      <c r="A386" s="0" t="n">
        <v>2790717385149380</v>
      </c>
      <c r="B386" s="0" t="s">
        <v>77</v>
      </c>
      <c r="C386" s="0" t="s">
        <v>3</v>
      </c>
      <c r="F386" s="0" t="n">
        <v>2020</v>
      </c>
      <c r="G386" s="0" t="n">
        <v>6</v>
      </c>
      <c r="H386" s="0" t="n">
        <v>0</v>
      </c>
      <c r="I386" s="0" t="n">
        <v>0</v>
      </c>
      <c r="J386" s="0" t="n">
        <v>0</v>
      </c>
      <c r="K386" s="0" t="str">
        <f aca="false">H386/I386</f>
        <v>#DIV/0!</v>
      </c>
      <c r="L386" s="0" t="str">
        <f aca="false">N386/P386</f>
        <v>#DIV/0!</v>
      </c>
      <c r="M386" s="0" t="n">
        <v>0</v>
      </c>
      <c r="N386" s="0" t="n">
        <v>0</v>
      </c>
      <c r="O386" s="0" t="str">
        <f aca="false">H386/N386</f>
        <v>#DIV/0!</v>
      </c>
      <c r="P386" s="0" t="n">
        <v>0</v>
      </c>
      <c r="Q386" s="0" t="str">
        <f aca="false">I386/H386</f>
        <v>#DIV/0!</v>
      </c>
      <c r="R386" s="0" t="str">
        <f aca="false">I386/M386</f>
        <v>#DIV/0!</v>
      </c>
      <c r="S386" s="0" t="str">
        <f aca="false">H386/M386</f>
        <v>#DIV/0!</v>
      </c>
      <c r="T386" s="0" t="str">
        <f aca="false">M386/N386</f>
        <v>#DIV/0!</v>
      </c>
    </row>
    <row r="387" customFormat="false" ht="15.75" hidden="false" customHeight="true" outlineLevel="0" collapsed="false">
      <c r="A387" s="0" t="n">
        <v>1187790111253030</v>
      </c>
      <c r="B387" s="0" t="s">
        <v>78</v>
      </c>
      <c r="C387" s="0" t="s">
        <v>3</v>
      </c>
      <c r="F387" s="0" t="n">
        <v>2019</v>
      </c>
      <c r="G387" s="0" t="n">
        <v>9</v>
      </c>
      <c r="H387" s="0" t="n">
        <v>514.69</v>
      </c>
      <c r="I387" s="0" t="n">
        <v>1796.03</v>
      </c>
      <c r="J387" s="0" t="str">
        <f aca="false">I387-H387</f>
        <v>1,281.34 €</v>
      </c>
      <c r="K387" s="0" t="str">
        <f aca="false">H387/I387</f>
        <v>28.66%</v>
      </c>
      <c r="L387" s="0" t="str">
        <f aca="false">N387/P387</f>
        <v>0.38%</v>
      </c>
      <c r="M387" s="0" t="n">
        <v>75</v>
      </c>
      <c r="N387" s="0" t="n">
        <v>882</v>
      </c>
      <c r="O387" s="0" t="str">
        <f aca="false">H387/N387</f>
        <v>0.58 €</v>
      </c>
      <c r="P387" s="0" t="n">
        <v>231797</v>
      </c>
      <c r="Q387" s="0" t="str">
        <f aca="false">I387/H387</f>
        <v>349%</v>
      </c>
      <c r="R387" s="0" t="str">
        <f aca="false">I387/M387</f>
        <v>23.95 €</v>
      </c>
      <c r="S387" s="0" t="str">
        <f aca="false">H387/M387</f>
        <v>6.86 €</v>
      </c>
      <c r="T387" s="0" t="str">
        <f aca="false">M387/N387</f>
        <v>9%</v>
      </c>
    </row>
    <row r="388" customFormat="false" ht="15.75" hidden="false" customHeight="true" outlineLevel="0" collapsed="false">
      <c r="A388" s="0" t="n">
        <v>1187790111253030</v>
      </c>
      <c r="B388" s="0" t="s">
        <v>78</v>
      </c>
      <c r="C388" s="0" t="s">
        <v>3</v>
      </c>
      <c r="F388" s="0" t="n">
        <v>2019</v>
      </c>
      <c r="G388" s="0" t="n">
        <v>10</v>
      </c>
      <c r="H388" s="0" t="n">
        <v>504.88</v>
      </c>
      <c r="I388" s="0" t="n">
        <v>1364.36</v>
      </c>
      <c r="J388" s="0" t="str">
        <f aca="false">I388-H388</f>
        <v>859.48 €</v>
      </c>
      <c r="K388" s="0" t="str">
        <f aca="false">H388/I388</f>
        <v>37.00%</v>
      </c>
      <c r="L388" s="0" t="str">
        <f aca="false">N388/P388</f>
        <v>0.32%</v>
      </c>
      <c r="M388" s="0" t="n">
        <v>60</v>
      </c>
      <c r="N388" s="0" t="n">
        <v>942</v>
      </c>
      <c r="O388" s="0" t="str">
        <f aca="false">H388/N388</f>
        <v>0.54 €</v>
      </c>
      <c r="P388" s="0" t="n">
        <v>297950</v>
      </c>
      <c r="Q388" s="0" t="str">
        <f aca="false">I388/H388</f>
        <v>270%</v>
      </c>
      <c r="R388" s="0" t="str">
        <f aca="false">I388/M388</f>
        <v>22.74 €</v>
      </c>
      <c r="S388" s="0" t="str">
        <f aca="false">H388/M388</f>
        <v>8.41 €</v>
      </c>
      <c r="T388" s="0" t="str">
        <f aca="false">M388/N388</f>
        <v>6%</v>
      </c>
    </row>
    <row r="389" customFormat="false" ht="15.75" hidden="false" customHeight="true" outlineLevel="0" collapsed="false">
      <c r="A389" s="0" t="n">
        <v>1187790111253030</v>
      </c>
      <c r="B389" s="0" t="s">
        <v>78</v>
      </c>
      <c r="C389" s="0" t="s">
        <v>3</v>
      </c>
      <c r="F389" s="0" t="n">
        <v>2019</v>
      </c>
      <c r="G389" s="0" t="n">
        <v>11</v>
      </c>
      <c r="H389" s="0" t="n">
        <v>1101.67</v>
      </c>
      <c r="I389" s="0" t="n">
        <v>2513.7</v>
      </c>
      <c r="J389" s="0" t="str">
        <f aca="false">I389-H389</f>
        <v>1,412.03 €</v>
      </c>
      <c r="K389" s="0" t="str">
        <f aca="false">H389/I389</f>
        <v>43.83%</v>
      </c>
      <c r="L389" s="0" t="str">
        <f aca="false">N389/P389</f>
        <v>0.38%</v>
      </c>
      <c r="M389" s="0" t="n">
        <v>109</v>
      </c>
      <c r="N389" s="0" t="n">
        <v>1868</v>
      </c>
      <c r="O389" s="0" t="str">
        <f aca="false">H389/N389</f>
        <v>0.59 €</v>
      </c>
      <c r="P389" s="0" t="n">
        <v>494229</v>
      </c>
      <c r="Q389" s="0" t="str">
        <f aca="false">I389/H389</f>
        <v>228%</v>
      </c>
      <c r="R389" s="0" t="str">
        <f aca="false">I389/M389</f>
        <v>23.06 €</v>
      </c>
      <c r="S389" s="0" t="str">
        <f aca="false">H389/M389</f>
        <v>10.11 €</v>
      </c>
      <c r="T389" s="0" t="str">
        <f aca="false">M389/N389</f>
        <v>6%</v>
      </c>
    </row>
    <row r="390" customFormat="false" ht="15.75" hidden="false" customHeight="true" outlineLevel="0" collapsed="false">
      <c r="A390" s="0" t="n">
        <v>1187790111253030</v>
      </c>
      <c r="B390" s="0" t="s">
        <v>78</v>
      </c>
      <c r="C390" s="0" t="s">
        <v>3</v>
      </c>
      <c r="F390" s="0" t="n">
        <v>2019</v>
      </c>
      <c r="G390" s="0" t="n">
        <v>12</v>
      </c>
      <c r="H390" s="0" t="n">
        <v>556.97</v>
      </c>
      <c r="I390" s="0" t="n">
        <v>2208.27</v>
      </c>
      <c r="J390" s="0" t="str">
        <f aca="false">I390-H390</f>
        <v>1,651.30 €</v>
      </c>
      <c r="K390" s="0" t="str">
        <f aca="false">H390/I390</f>
        <v>25.22%</v>
      </c>
      <c r="L390" s="0" t="str">
        <f aca="false">N390/P390</f>
        <v>0.28%</v>
      </c>
      <c r="M390" s="0" t="n">
        <v>85</v>
      </c>
      <c r="N390" s="0" t="n">
        <v>1282</v>
      </c>
      <c r="O390" s="0" t="str">
        <f aca="false">H390/N390</f>
        <v>0.43 €</v>
      </c>
      <c r="P390" s="0" t="n">
        <v>453724</v>
      </c>
      <c r="Q390" s="0" t="str">
        <f aca="false">I390/H390</f>
        <v>396%</v>
      </c>
      <c r="R390" s="0" t="str">
        <f aca="false">I390/M390</f>
        <v>25.98 €</v>
      </c>
      <c r="S390" s="0" t="str">
        <f aca="false">H390/M390</f>
        <v>6.55 €</v>
      </c>
      <c r="T390" s="0" t="str">
        <f aca="false">M390/N390</f>
        <v>7%</v>
      </c>
    </row>
    <row r="391" customFormat="false" ht="15.75" hidden="false" customHeight="true" outlineLevel="0" collapsed="false">
      <c r="A391" s="0" t="n">
        <v>1187790111253030</v>
      </c>
      <c r="B391" s="0" t="s">
        <v>78</v>
      </c>
      <c r="C391" s="0" t="s">
        <v>3</v>
      </c>
      <c r="F391" s="0" t="n">
        <v>2020</v>
      </c>
      <c r="G391" s="0" t="n">
        <v>1</v>
      </c>
      <c r="H391" s="0" t="n">
        <v>820.85</v>
      </c>
      <c r="I391" s="0" t="n">
        <v>2673.29</v>
      </c>
      <c r="J391" s="0" t="str">
        <f aca="false">I391-H391</f>
        <v>1,852.44 €</v>
      </c>
      <c r="K391" s="0" t="str">
        <f aca="false">H391/I391</f>
        <v>30.71%</v>
      </c>
      <c r="L391" s="0" t="str">
        <f aca="false">N391/P391</f>
        <v>0.25%</v>
      </c>
      <c r="M391" s="0" t="n">
        <v>95</v>
      </c>
      <c r="N391" s="0" t="n">
        <v>2114</v>
      </c>
      <c r="O391" s="0" t="str">
        <f aca="false">H391/N391</f>
        <v>0.39 €</v>
      </c>
      <c r="P391" s="0" t="n">
        <v>837717</v>
      </c>
      <c r="Q391" s="0" t="str">
        <f aca="false">I391/H391</f>
        <v>326%</v>
      </c>
      <c r="R391" s="0" t="str">
        <f aca="false">I391/M391</f>
        <v>28.14 €</v>
      </c>
      <c r="S391" s="0" t="str">
        <f aca="false">H391/M391</f>
        <v>8.64 €</v>
      </c>
      <c r="T391" s="0" t="str">
        <f aca="false">M391/N391</f>
        <v>4%</v>
      </c>
    </row>
    <row r="392" customFormat="false" ht="15.75" hidden="false" customHeight="true" outlineLevel="0" collapsed="false">
      <c r="A392" s="0" t="n">
        <v>1187790111253030</v>
      </c>
      <c r="B392" s="0" t="s">
        <v>78</v>
      </c>
      <c r="C392" s="0" t="s">
        <v>3</v>
      </c>
      <c r="F392" s="0" t="n">
        <v>2020</v>
      </c>
      <c r="G392" s="0" t="n">
        <v>2</v>
      </c>
      <c r="H392" s="0" t="n">
        <v>469.82</v>
      </c>
      <c r="I392" s="0" t="n">
        <v>1352.88</v>
      </c>
      <c r="J392" s="0" t="str">
        <f aca="false">I392-H392</f>
        <v>883.06 €</v>
      </c>
      <c r="K392" s="0" t="str">
        <f aca="false">H392/I392</f>
        <v>34.73%</v>
      </c>
      <c r="L392" s="0" t="str">
        <f aca="false">N392/P392</f>
        <v>0.25%</v>
      </c>
      <c r="M392" s="0" t="n">
        <v>52</v>
      </c>
      <c r="N392" s="0" t="n">
        <v>1350</v>
      </c>
      <c r="O392" s="0" t="str">
        <f aca="false">H392/N392</f>
        <v>0.35 €</v>
      </c>
      <c r="P392" s="0" t="n">
        <v>539180</v>
      </c>
      <c r="Q392" s="0" t="str">
        <f aca="false">I392/H392</f>
        <v>288%</v>
      </c>
      <c r="R392" s="0" t="str">
        <f aca="false">I392/M392</f>
        <v>26.02 €</v>
      </c>
      <c r="S392" s="0" t="str">
        <f aca="false">H392/M392</f>
        <v>9.04 €</v>
      </c>
      <c r="T392" s="0" t="str">
        <f aca="false">M392/N392</f>
        <v>4%</v>
      </c>
    </row>
    <row r="393" customFormat="false" ht="15.75" hidden="false" customHeight="true" outlineLevel="0" collapsed="false">
      <c r="A393" s="0" t="n">
        <v>1187790111253030</v>
      </c>
      <c r="B393" s="0" t="s">
        <v>78</v>
      </c>
      <c r="C393" s="0" t="s">
        <v>3</v>
      </c>
      <c r="F393" s="0" t="n">
        <v>2020</v>
      </c>
      <c r="G393" s="0" t="n">
        <v>3</v>
      </c>
      <c r="H393" s="0" t="n">
        <v>498.25</v>
      </c>
      <c r="I393" s="0" t="n">
        <v>1455.33</v>
      </c>
      <c r="J393" s="0" t="str">
        <f aca="false">I393-H393</f>
        <v>957.08 €</v>
      </c>
      <c r="K393" s="0" t="str">
        <f aca="false">H393/I393</f>
        <v>34.24%</v>
      </c>
      <c r="L393" s="0" t="str">
        <f aca="false">N393/P393</f>
        <v>0.24%</v>
      </c>
      <c r="M393" s="0" t="n">
        <v>59</v>
      </c>
      <c r="N393" s="0" t="n">
        <v>1388</v>
      </c>
      <c r="O393" s="0" t="str">
        <f aca="false">H393/N393</f>
        <v>0.36 €</v>
      </c>
      <c r="P393" s="0" t="n">
        <v>584042</v>
      </c>
      <c r="Q393" s="0" t="str">
        <f aca="false">I393/H393</f>
        <v>292%</v>
      </c>
      <c r="R393" s="0" t="str">
        <f aca="false">I393/M393</f>
        <v>24.67 €</v>
      </c>
      <c r="S393" s="0" t="str">
        <f aca="false">H393/M393</f>
        <v>8.44 €</v>
      </c>
      <c r="T393" s="0" t="str">
        <f aca="false">M393/N393</f>
        <v>4%</v>
      </c>
    </row>
    <row r="394" customFormat="false" ht="15.75" hidden="false" customHeight="true" outlineLevel="0" collapsed="false">
      <c r="A394" s="0" t="n">
        <v>1187790111253030</v>
      </c>
      <c r="B394" s="0" t="s">
        <v>78</v>
      </c>
      <c r="C394" s="0" t="s">
        <v>3</v>
      </c>
      <c r="F394" s="0" t="n">
        <v>2020</v>
      </c>
      <c r="G394" s="0" t="n">
        <v>4</v>
      </c>
      <c r="H394" s="0" t="n">
        <v>755.11</v>
      </c>
      <c r="I394" s="0" t="n">
        <v>1852.06</v>
      </c>
      <c r="J394" s="0" t="str">
        <f aca="false">I394-H394</f>
        <v>1,096.95 €</v>
      </c>
      <c r="K394" s="0" t="str">
        <f aca="false">H394/I394</f>
        <v>40.77%</v>
      </c>
      <c r="L394" s="0" t="str">
        <f aca="false">N394/P394</f>
        <v>0.29%</v>
      </c>
      <c r="M394" s="0" t="n">
        <v>74</v>
      </c>
      <c r="N394" s="0" t="n">
        <v>1435</v>
      </c>
      <c r="O394" s="0" t="str">
        <f aca="false">H394/N394</f>
        <v>0.53 €</v>
      </c>
      <c r="P394" s="0" t="n">
        <v>499329</v>
      </c>
      <c r="Q394" s="0" t="str">
        <f aca="false">I394/H394</f>
        <v>245%</v>
      </c>
      <c r="R394" s="0" t="str">
        <f aca="false">I394/M394</f>
        <v>25.03 €</v>
      </c>
      <c r="S394" s="0" t="str">
        <f aca="false">H394/M394</f>
        <v>10.20 €</v>
      </c>
      <c r="T394" s="0" t="str">
        <f aca="false">M394/N394</f>
        <v>5%</v>
      </c>
    </row>
    <row r="395" customFormat="false" ht="15.75" hidden="false" customHeight="true" outlineLevel="0" collapsed="false">
      <c r="A395" s="0" t="n">
        <v>1187790111253030</v>
      </c>
      <c r="B395" s="0" t="s">
        <v>78</v>
      </c>
      <c r="C395" s="0" t="s">
        <v>3</v>
      </c>
      <c r="F395" s="0" t="n">
        <v>2020</v>
      </c>
      <c r="G395" s="0" t="n">
        <v>5</v>
      </c>
      <c r="H395" s="0" t="n">
        <v>625.27</v>
      </c>
      <c r="I395" s="0" t="n">
        <v>1730.77</v>
      </c>
      <c r="J395" s="0" t="str">
        <f aca="false">I395-H395</f>
        <v>1,105.50 €</v>
      </c>
      <c r="K395" s="0" t="str">
        <f aca="false">H395/I395</f>
        <v>36.13%</v>
      </c>
      <c r="L395" s="0" t="str">
        <f aca="false">N395/P395</f>
        <v>0.26%</v>
      </c>
      <c r="M395" s="0" t="n">
        <v>67</v>
      </c>
      <c r="N395" s="0" t="n">
        <v>1257</v>
      </c>
      <c r="O395" s="0" t="str">
        <f aca="false">H395/N395</f>
        <v>0.50 €</v>
      </c>
      <c r="P395" s="0" t="n">
        <v>492764</v>
      </c>
      <c r="Q395" s="0" t="str">
        <f aca="false">I395/H395</f>
        <v>277%</v>
      </c>
      <c r="R395" s="0" t="str">
        <f aca="false">I395/M395</f>
        <v>25.83 €</v>
      </c>
      <c r="S395" s="0" t="str">
        <f aca="false">H395/M395</f>
        <v>9.33 €</v>
      </c>
      <c r="T395" s="0" t="str">
        <f aca="false">M395/N395</f>
        <v>5%</v>
      </c>
    </row>
    <row r="396" customFormat="false" ht="15.75" hidden="false" customHeight="true" outlineLevel="0" collapsed="false">
      <c r="A396" s="0" t="n">
        <v>1187790111253030</v>
      </c>
      <c r="B396" s="0" t="s">
        <v>78</v>
      </c>
      <c r="C396" s="0" t="s">
        <v>3</v>
      </c>
      <c r="F396" s="0" t="n">
        <v>2020</v>
      </c>
      <c r="G396" s="0" t="n">
        <v>6</v>
      </c>
      <c r="H396" s="0" t="n">
        <v>491.16</v>
      </c>
      <c r="I396" s="0" t="n">
        <v>1339.48</v>
      </c>
      <c r="J396" s="0" t="str">
        <f aca="false">I396-H396</f>
        <v>848.32 €</v>
      </c>
      <c r="K396" s="0" t="str">
        <f aca="false">H396/I396</f>
        <v>36.67%</v>
      </c>
      <c r="L396" s="0" t="str">
        <f aca="false">N396/P396</f>
        <v>0.25%</v>
      </c>
      <c r="M396" s="0" t="n">
        <v>55</v>
      </c>
      <c r="N396" s="0" t="n">
        <v>1144</v>
      </c>
      <c r="O396" s="0" t="str">
        <f aca="false">H396/N396</f>
        <v>0.43 €</v>
      </c>
      <c r="P396" s="0" t="n">
        <v>458816</v>
      </c>
      <c r="Q396" s="0" t="str">
        <f aca="false">I396/H396</f>
        <v>273%</v>
      </c>
      <c r="R396" s="0" t="str">
        <f aca="false">I396/M396</f>
        <v>24.35 €</v>
      </c>
      <c r="S396" s="0" t="str">
        <f aca="false">H396/M396</f>
        <v>8.93 €</v>
      </c>
      <c r="T396" s="0" t="str">
        <f aca="false">M396/N396</f>
        <v>5%</v>
      </c>
    </row>
    <row r="397" customFormat="false" ht="15.75" hidden="false" customHeight="true" outlineLevel="0" collapsed="false">
      <c r="A397" s="0" t="n">
        <v>1187790111253030</v>
      </c>
      <c r="B397" s="0" t="s">
        <v>78</v>
      </c>
      <c r="C397" s="0" t="s">
        <v>3</v>
      </c>
      <c r="F397" s="0" t="n">
        <v>2020</v>
      </c>
      <c r="G397" s="0" t="n">
        <v>7</v>
      </c>
      <c r="H397" s="0" t="n">
        <v>461.49</v>
      </c>
      <c r="I397" s="0" t="n">
        <v>1840.68</v>
      </c>
      <c r="J397" s="0" t="str">
        <f aca="false">I397-H397</f>
        <v>1,379.19 €</v>
      </c>
      <c r="K397" s="0" t="str">
        <f aca="false">H397/I397</f>
        <v>25.07%</v>
      </c>
      <c r="L397" s="0" t="str">
        <f aca="false">N397/P397</f>
        <v>0.20%</v>
      </c>
      <c r="M397" s="0" t="n">
        <v>74</v>
      </c>
      <c r="N397" s="0" t="n">
        <v>1276</v>
      </c>
      <c r="O397" s="0" t="str">
        <f aca="false">H397/N397</f>
        <v>0.36 €</v>
      </c>
      <c r="P397" s="0" t="n">
        <v>628586</v>
      </c>
      <c r="Q397" s="0" t="str">
        <f aca="false">I397/H397</f>
        <v>399%</v>
      </c>
      <c r="R397" s="0" t="str">
        <f aca="false">I397/M397</f>
        <v>24.87 €</v>
      </c>
      <c r="S397" s="0" t="str">
        <f aca="false">H397/M397</f>
        <v>6.24 €</v>
      </c>
      <c r="T397" s="0" t="str">
        <f aca="false">M397/N397</f>
        <v>6%</v>
      </c>
    </row>
    <row r="398" customFormat="false" ht="15.75" hidden="false" customHeight="true" outlineLevel="0" collapsed="false">
      <c r="B398" s="0" t="s">
        <v>79</v>
      </c>
      <c r="C398" s="0" t="s">
        <v>3</v>
      </c>
      <c r="F398" s="0" t="n">
        <v>2020</v>
      </c>
      <c r="G398" s="0" t="n">
        <v>5</v>
      </c>
      <c r="H398" s="0" t="n">
        <v>830.84</v>
      </c>
      <c r="I398" s="0" t="n">
        <v>2875.68</v>
      </c>
      <c r="J398" s="0" t="str">
        <f aca="false">I398-H398</f>
        <v>2,044.84 €</v>
      </c>
      <c r="K398" s="0" t="str">
        <f aca="false">H398/I398</f>
        <v>28.89%</v>
      </c>
      <c r="L398" s="0" t="str">
        <f aca="false">N398/P398</f>
        <v>0.28%</v>
      </c>
      <c r="M398" s="0" t="n">
        <v>68</v>
      </c>
      <c r="N398" s="0" t="n">
        <v>1851</v>
      </c>
      <c r="O398" s="0" t="str">
        <f aca="false">H398/N398</f>
        <v>0.45 €</v>
      </c>
      <c r="P398" s="0" t="n">
        <v>664062</v>
      </c>
      <c r="Q398" s="0" t="str">
        <f aca="false">I398/H398</f>
        <v>346%</v>
      </c>
      <c r="R398" s="0" t="str">
        <f aca="false">I398/M398</f>
        <v>42.29 €</v>
      </c>
      <c r="S398" s="0" t="str">
        <f aca="false">H398/M398</f>
        <v>12.22 €</v>
      </c>
      <c r="T398" s="0" t="str">
        <f aca="false">M398/N398</f>
        <v>4%</v>
      </c>
    </row>
    <row r="399" customFormat="false" ht="15.75" hidden="false" customHeight="true" outlineLevel="0" collapsed="false">
      <c r="B399" s="0" t="s">
        <v>79</v>
      </c>
      <c r="C399" s="0" t="s">
        <v>3</v>
      </c>
      <c r="F399" s="0" t="n">
        <v>2020</v>
      </c>
      <c r="G399" s="0" t="n">
        <v>6</v>
      </c>
      <c r="H399" s="0" t="n">
        <v>810.04</v>
      </c>
      <c r="I399" s="0" t="n">
        <v>3434.84</v>
      </c>
      <c r="J399" s="0" t="str">
        <f aca="false">I399-H399</f>
        <v>2,624.80 €</v>
      </c>
      <c r="K399" s="0" t="str">
        <f aca="false">H399/I399</f>
        <v>23.58%</v>
      </c>
      <c r="L399" s="0" t="str">
        <f aca="false">N399/P399</f>
        <v>0.31%</v>
      </c>
      <c r="M399" s="0" t="n">
        <v>81</v>
      </c>
      <c r="N399" s="0" t="n">
        <v>2097</v>
      </c>
      <c r="O399" s="0" t="str">
        <f aca="false">H399/N399</f>
        <v>0.39 €</v>
      </c>
      <c r="P399" s="0" t="n">
        <v>681345</v>
      </c>
      <c r="Q399" s="0" t="str">
        <f aca="false">I399/H399</f>
        <v>424%</v>
      </c>
      <c r="R399" s="0" t="str">
        <f aca="false">I399/M399</f>
        <v>42.41 €</v>
      </c>
      <c r="S399" s="0" t="str">
        <f aca="false">H399/M399</f>
        <v>10.00 €</v>
      </c>
      <c r="T399" s="0" t="str">
        <f aca="false">M399/N399</f>
        <v>4%</v>
      </c>
    </row>
    <row r="400" customFormat="false" ht="15.75" hidden="false" customHeight="true" outlineLevel="0" collapsed="false">
      <c r="B400" s="0" t="s">
        <v>79</v>
      </c>
      <c r="C400" s="0" t="s">
        <v>3</v>
      </c>
      <c r="F400" s="0" t="n">
        <v>2020</v>
      </c>
      <c r="G400" s="0" t="n">
        <v>7</v>
      </c>
      <c r="H400" s="0" t="n">
        <v>814.37</v>
      </c>
      <c r="I400" s="0" t="n">
        <v>3951.98</v>
      </c>
      <c r="J400" s="0" t="str">
        <f aca="false">I400-H400</f>
        <v>3,137.61 €</v>
      </c>
      <c r="K400" s="0" t="str">
        <f aca="false">H400/I400</f>
        <v>20.61%</v>
      </c>
      <c r="L400" s="0" t="str">
        <f aca="false">N400/P400</f>
        <v>0.34%</v>
      </c>
      <c r="M400" s="0" t="n">
        <v>78</v>
      </c>
      <c r="N400" s="0" t="n">
        <v>1864</v>
      </c>
      <c r="O400" s="0" t="str">
        <f aca="false">H400/N400</f>
        <v>0.44 €</v>
      </c>
      <c r="P400" s="0" t="n">
        <v>553996</v>
      </c>
      <c r="Q400" s="0" t="str">
        <f aca="false">I400/H400</f>
        <v>485%</v>
      </c>
      <c r="R400" s="0" t="str">
        <f aca="false">I400/M400</f>
        <v>50.67 €</v>
      </c>
      <c r="S400" s="0" t="str">
        <f aca="false">H400/M400</f>
        <v>10.44 €</v>
      </c>
      <c r="T400" s="0" t="str">
        <f aca="false">M400/N400</f>
        <v>4%</v>
      </c>
    </row>
    <row r="401" customFormat="false" ht="15.75" hidden="false" customHeight="true" outlineLevel="0" collapsed="false">
      <c r="B401" s="0" t="s">
        <v>80</v>
      </c>
      <c r="C401" s="0" t="s">
        <v>3</v>
      </c>
      <c r="F401" s="0" t="n">
        <v>2020</v>
      </c>
      <c r="G401" s="0" t="n">
        <v>1</v>
      </c>
      <c r="H401" s="0" t="n">
        <v>2712.5</v>
      </c>
      <c r="I401" s="0" t="n">
        <v>24835.26</v>
      </c>
      <c r="J401" s="0" t="str">
        <f aca="false">I401-H401</f>
        <v>22,122.76 €</v>
      </c>
      <c r="K401" s="0" t="str">
        <f aca="false">H401/I401</f>
        <v>10.92%</v>
      </c>
      <c r="L401" s="0" t="str">
        <f aca="false">N401/P401</f>
        <v>0.43%</v>
      </c>
      <c r="M401" s="0" t="n">
        <v>1061</v>
      </c>
      <c r="N401" s="0" t="n">
        <v>9540</v>
      </c>
      <c r="O401" s="0" t="str">
        <f aca="false">H401/N401</f>
        <v>0.28 €</v>
      </c>
      <c r="P401" s="0" t="n">
        <v>2201385</v>
      </c>
      <c r="Q401" s="0" t="str">
        <f aca="false">I401/H401</f>
        <v>916%</v>
      </c>
      <c r="R401" s="0" t="str">
        <f aca="false">I401/M401</f>
        <v>23.41 €</v>
      </c>
      <c r="S401" s="0" t="str">
        <f aca="false">H401/M401</f>
        <v>2.56 €</v>
      </c>
      <c r="T401" s="0" t="str">
        <f aca="false">M401/N401</f>
        <v>11%</v>
      </c>
    </row>
    <row r="402" customFormat="false" ht="15.75" hidden="false" customHeight="true" outlineLevel="0" collapsed="false">
      <c r="B402" s="0" t="s">
        <v>80</v>
      </c>
      <c r="C402" s="0" t="s">
        <v>3</v>
      </c>
      <c r="F402" s="0" t="n">
        <v>2019</v>
      </c>
      <c r="G402" s="0" t="n">
        <v>9</v>
      </c>
      <c r="H402" s="0" t="n">
        <v>1853.84</v>
      </c>
      <c r="I402" s="0" t="n">
        <v>16445.14</v>
      </c>
      <c r="J402" s="0" t="str">
        <f aca="false">I402-H402</f>
        <v>14,591.30 €</v>
      </c>
      <c r="K402" s="0" t="str">
        <f aca="false">H402/I402</f>
        <v>11.27%</v>
      </c>
      <c r="L402" s="0" t="str">
        <f aca="false">N402/P402</f>
        <v>0.39%</v>
      </c>
      <c r="M402" s="0" t="n">
        <v>591</v>
      </c>
      <c r="N402" s="0" t="n">
        <v>5775</v>
      </c>
      <c r="O402" s="0" t="str">
        <f aca="false">H402/N402</f>
        <v>0.32 €</v>
      </c>
      <c r="P402" s="0" t="n">
        <v>1470734</v>
      </c>
      <c r="Q402" s="0" t="str">
        <f aca="false">I402/H402</f>
        <v>887%</v>
      </c>
      <c r="R402" s="0" t="str">
        <f aca="false">I402/M402</f>
        <v>27.83 €</v>
      </c>
      <c r="S402" s="0" t="str">
        <f aca="false">H402/M402</f>
        <v>3.14 €</v>
      </c>
      <c r="T402" s="0" t="str">
        <f aca="false">M402/N402</f>
        <v>10%</v>
      </c>
    </row>
    <row r="403" customFormat="false" ht="15.75" hidden="false" customHeight="true" outlineLevel="0" collapsed="false">
      <c r="B403" s="0" t="s">
        <v>80</v>
      </c>
      <c r="C403" s="0" t="s">
        <v>3</v>
      </c>
      <c r="F403" s="0" t="n">
        <v>2019</v>
      </c>
      <c r="G403" s="0" t="n">
        <v>10</v>
      </c>
      <c r="H403" s="0" t="n">
        <v>2283.68</v>
      </c>
      <c r="I403" s="0" t="n">
        <v>17860.86</v>
      </c>
      <c r="J403" s="0" t="str">
        <f aca="false">I403-H403</f>
        <v>15,577.18 €</v>
      </c>
      <c r="K403" s="0" t="str">
        <f aca="false">H403/I403</f>
        <v>12.79%</v>
      </c>
      <c r="L403" s="0" t="str">
        <f aca="false">N403/P403</f>
        <v>0.35%</v>
      </c>
      <c r="M403" s="0" t="n">
        <v>666</v>
      </c>
      <c r="N403" s="0" t="n">
        <v>6915</v>
      </c>
      <c r="O403" s="0" t="str">
        <f aca="false">H403/N403</f>
        <v>0.33 €</v>
      </c>
      <c r="P403" s="0" t="n">
        <v>1970183</v>
      </c>
      <c r="Q403" s="0" t="str">
        <f aca="false">I403/H403</f>
        <v>782%</v>
      </c>
      <c r="R403" s="0" t="str">
        <f aca="false">I403/M403</f>
        <v>26.82 €</v>
      </c>
      <c r="S403" s="0" t="str">
        <f aca="false">H403/M403</f>
        <v>3.43 €</v>
      </c>
      <c r="T403" s="0" t="str">
        <f aca="false">M403/N403</f>
        <v>10%</v>
      </c>
    </row>
    <row r="404" customFormat="false" ht="15.75" hidden="false" customHeight="true" outlineLevel="0" collapsed="false">
      <c r="B404" s="0" t="s">
        <v>80</v>
      </c>
      <c r="C404" s="0" t="s">
        <v>3</v>
      </c>
      <c r="F404" s="0" t="n">
        <v>2019</v>
      </c>
      <c r="G404" s="0" t="n">
        <v>11</v>
      </c>
      <c r="H404" s="0" t="n">
        <v>3928.69</v>
      </c>
      <c r="I404" s="0" t="n">
        <v>26625.44</v>
      </c>
      <c r="J404" s="0" t="str">
        <f aca="false">I404-H404</f>
        <v>22,696.75 €</v>
      </c>
      <c r="K404" s="0" t="str">
        <f aca="false">H404/I404</f>
        <v>14.76%</v>
      </c>
      <c r="L404" s="0" t="str">
        <f aca="false">N404/P404</f>
        <v>0.48%</v>
      </c>
      <c r="M404" s="0" t="n">
        <v>1126</v>
      </c>
      <c r="N404" s="0" t="n">
        <v>11684</v>
      </c>
      <c r="O404" s="0" t="str">
        <f aca="false">H404/N404</f>
        <v>0.34 €</v>
      </c>
      <c r="P404" s="0" t="n">
        <v>2431062</v>
      </c>
      <c r="Q404" s="0" t="str">
        <f aca="false">I404/H404</f>
        <v>678%</v>
      </c>
      <c r="R404" s="0" t="str">
        <f aca="false">I404/M404</f>
        <v>23.65 €</v>
      </c>
      <c r="S404" s="0" t="str">
        <f aca="false">H404/M404</f>
        <v>3.49 €</v>
      </c>
      <c r="T404" s="0" t="str">
        <f aca="false">M404/N404</f>
        <v>10%</v>
      </c>
    </row>
    <row r="405" customFormat="false" ht="15.75" hidden="false" customHeight="true" outlineLevel="0" collapsed="false">
      <c r="B405" s="0" t="s">
        <v>80</v>
      </c>
      <c r="C405" s="0" t="s">
        <v>3</v>
      </c>
      <c r="F405" s="0" t="n">
        <v>2019</v>
      </c>
      <c r="G405" s="0" t="n">
        <v>12</v>
      </c>
      <c r="H405" s="0" t="n">
        <v>3034.48</v>
      </c>
      <c r="I405" s="0" t="n">
        <v>28099.21</v>
      </c>
      <c r="J405" s="0" t="str">
        <f aca="false">I405-H405</f>
        <v>25,064.73 €</v>
      </c>
      <c r="K405" s="0" t="str">
        <f aca="false">H405/I405</f>
        <v>10.80%</v>
      </c>
      <c r="L405" s="0" t="str">
        <f aca="false">N405/P405</f>
        <v>0.46%</v>
      </c>
      <c r="M405" s="0" t="n">
        <v>1245</v>
      </c>
      <c r="N405" s="0" t="n">
        <v>9935</v>
      </c>
      <c r="O405" s="0" t="str">
        <f aca="false">H405/N405</f>
        <v>0.31 €</v>
      </c>
      <c r="P405" s="0" t="n">
        <v>2137709</v>
      </c>
      <c r="Q405" s="0" t="str">
        <f aca="false">I405/H405</f>
        <v>926%</v>
      </c>
      <c r="R405" s="0" t="str">
        <f aca="false">I405/M405</f>
        <v>22.57 €</v>
      </c>
      <c r="S405" s="0" t="str">
        <f aca="false">H405/M405</f>
        <v>2.44 €</v>
      </c>
      <c r="T405" s="0" t="str">
        <f aca="false">M405/N405</f>
        <v>13%</v>
      </c>
    </row>
    <row r="406" customFormat="false" ht="15.75" hidden="false" customHeight="true" outlineLevel="0" collapsed="false">
      <c r="B406" s="0" t="s">
        <v>81</v>
      </c>
      <c r="C406" s="0" t="s">
        <v>3</v>
      </c>
      <c r="F406" s="0" t="n">
        <v>2019</v>
      </c>
      <c r="G406" s="0" t="n">
        <v>10</v>
      </c>
      <c r="H406" s="0" t="n">
        <v>6743.82</v>
      </c>
      <c r="I406" s="0" t="n">
        <v>13512.11</v>
      </c>
      <c r="J406" s="0" t="str">
        <f aca="false">I406-H406</f>
        <v>6,768.29 €</v>
      </c>
      <c r="K406" s="0" t="str">
        <f aca="false">H406/I406</f>
        <v>49.91%</v>
      </c>
      <c r="L406" s="0" t="str">
        <f aca="false">N406/P406</f>
        <v>0.91%</v>
      </c>
      <c r="M406" s="0" t="n">
        <v>638</v>
      </c>
      <c r="N406" s="0" t="n">
        <v>9910</v>
      </c>
      <c r="O406" s="0" t="str">
        <f aca="false">H406/N406</f>
        <v>0.68 €</v>
      </c>
      <c r="P406" s="0" t="n">
        <v>1093983</v>
      </c>
      <c r="Q406" s="0" t="str">
        <f aca="false">I406/H406</f>
        <v>200%</v>
      </c>
      <c r="R406" s="0" t="str">
        <f aca="false">I406/M406</f>
        <v>21.18 €</v>
      </c>
      <c r="S406" s="0" t="str">
        <f aca="false">H406/M406</f>
        <v>10.57 €</v>
      </c>
      <c r="T406" s="0" t="str">
        <f aca="false">M406/N406</f>
        <v>6%</v>
      </c>
    </row>
    <row r="407" customFormat="false" ht="15.75" hidden="false" customHeight="true" outlineLevel="0" collapsed="false">
      <c r="B407" s="0" t="s">
        <v>81</v>
      </c>
      <c r="C407" s="0" t="s">
        <v>3</v>
      </c>
      <c r="F407" s="0" t="n">
        <v>2019</v>
      </c>
      <c r="G407" s="0" t="n">
        <v>11</v>
      </c>
      <c r="H407" s="0" t="n">
        <v>7590.71</v>
      </c>
      <c r="I407" s="0" t="n">
        <v>18744.02</v>
      </c>
      <c r="J407" s="0" t="str">
        <f aca="false">I407-H407</f>
        <v>11,153.31 €</v>
      </c>
      <c r="K407" s="0" t="str">
        <f aca="false">H407/I407</f>
        <v>40.50%</v>
      </c>
      <c r="L407" s="0" t="str">
        <f aca="false">N407/P407</f>
        <v>0.79%</v>
      </c>
      <c r="M407" s="0" t="n">
        <v>882</v>
      </c>
      <c r="N407" s="0" t="n">
        <v>13394</v>
      </c>
      <c r="O407" s="0" t="str">
        <f aca="false">H407/N407</f>
        <v>0.57 €</v>
      </c>
      <c r="P407" s="0" t="n">
        <v>1695749</v>
      </c>
      <c r="Q407" s="0" t="str">
        <f aca="false">I407/H407</f>
        <v>247%</v>
      </c>
      <c r="R407" s="0" t="str">
        <f aca="false">I407/M407</f>
        <v>21.25 €</v>
      </c>
      <c r="S407" s="0" t="str">
        <f aca="false">H407/M407</f>
        <v>8.61 €</v>
      </c>
      <c r="T407" s="0" t="str">
        <f aca="false">M407/N407</f>
        <v>7%</v>
      </c>
    </row>
    <row r="408" customFormat="false" ht="15.75" hidden="false" customHeight="true" outlineLevel="0" collapsed="false">
      <c r="B408" s="0" t="s">
        <v>81</v>
      </c>
      <c r="C408" s="0" t="s">
        <v>3</v>
      </c>
      <c r="F408" s="0" t="n">
        <v>2019</v>
      </c>
      <c r="G408" s="0" t="n">
        <v>12</v>
      </c>
      <c r="H408" s="0" t="n">
        <v>9065.31</v>
      </c>
      <c r="I408" s="0" t="n">
        <v>23496.53</v>
      </c>
      <c r="J408" s="0" t="str">
        <f aca="false">I408-H408</f>
        <v>14,431.22 €</v>
      </c>
      <c r="K408" s="0" t="str">
        <f aca="false">H408/I408</f>
        <v>38.58%</v>
      </c>
      <c r="L408" s="0" t="str">
        <f aca="false">N408/P408</f>
        <v>0.72%</v>
      </c>
      <c r="M408" s="0" t="n">
        <v>1093</v>
      </c>
      <c r="N408" s="0" t="n">
        <v>17503</v>
      </c>
      <c r="O408" s="0" t="str">
        <f aca="false">H408/N408</f>
        <v>0.52 €</v>
      </c>
      <c r="P408" s="0" t="n">
        <v>2446332</v>
      </c>
      <c r="Q408" s="0" t="str">
        <f aca="false">I408/H408</f>
        <v>259%</v>
      </c>
      <c r="R408" s="0" t="str">
        <f aca="false">I408/M408</f>
        <v>21.50 €</v>
      </c>
      <c r="S408" s="0" t="str">
        <f aca="false">H408/M408</f>
        <v>8.29 €</v>
      </c>
      <c r="T408" s="0" t="str">
        <f aca="false">M408/N408</f>
        <v>6%</v>
      </c>
    </row>
    <row r="409" customFormat="false" ht="15.75" hidden="false" customHeight="true" outlineLevel="0" collapsed="false">
      <c r="B409" s="0" t="s">
        <v>81</v>
      </c>
      <c r="C409" s="0" t="s">
        <v>3</v>
      </c>
      <c r="F409" s="0" t="n">
        <v>2020</v>
      </c>
      <c r="G409" s="0" t="n">
        <v>1</v>
      </c>
      <c r="H409" s="0" t="n">
        <v>10144.34</v>
      </c>
      <c r="I409" s="0" t="n">
        <v>18953.46</v>
      </c>
      <c r="J409" s="0" t="str">
        <f aca="false">I409-H409</f>
        <v>8,809.12 €</v>
      </c>
      <c r="K409" s="0" t="str">
        <f aca="false">H409/I409</f>
        <v>53.52%</v>
      </c>
      <c r="L409" s="0" t="str">
        <f aca="false">N409/P409</f>
        <v>0.68%</v>
      </c>
      <c r="M409" s="0" t="n">
        <v>841</v>
      </c>
      <c r="N409" s="0" t="n">
        <v>17217</v>
      </c>
      <c r="O409" s="0" t="str">
        <f aca="false">H409/N409</f>
        <v>0.59 €</v>
      </c>
      <c r="P409" s="0" t="n">
        <v>2541917</v>
      </c>
      <c r="Q409" s="0" t="str">
        <f aca="false">I409/H409</f>
        <v>187%</v>
      </c>
      <c r="R409" s="0" t="str">
        <f aca="false">I409/M409</f>
        <v>22.54 €</v>
      </c>
      <c r="S409" s="0" t="str">
        <f aca="false">H409/M409</f>
        <v>12.06 €</v>
      </c>
      <c r="T409" s="0" t="str">
        <f aca="false">M409/N409</f>
        <v>5%</v>
      </c>
    </row>
    <row r="410" customFormat="false" ht="15.75" hidden="false" customHeight="true" outlineLevel="0" collapsed="false">
      <c r="B410" s="0" t="s">
        <v>81</v>
      </c>
      <c r="C410" s="0" t="s">
        <v>3</v>
      </c>
      <c r="F410" s="0" t="n">
        <v>2020</v>
      </c>
      <c r="G410" s="0" t="n">
        <v>2</v>
      </c>
      <c r="H410" s="0" t="n">
        <v>9017.04</v>
      </c>
      <c r="I410" s="0" t="n">
        <v>17546.12</v>
      </c>
      <c r="J410" s="0" t="str">
        <f aca="false">I410-H410</f>
        <v>8,529.08 €</v>
      </c>
      <c r="K410" s="0" t="str">
        <f aca="false">H410/I410</f>
        <v>51.39%</v>
      </c>
      <c r="L410" s="0" t="str">
        <f aca="false">N410/P410</f>
        <v>0.63%</v>
      </c>
      <c r="M410" s="0" t="n">
        <v>760</v>
      </c>
      <c r="N410" s="0" t="n">
        <v>13959</v>
      </c>
      <c r="O410" s="0" t="str">
        <f aca="false">H410/N410</f>
        <v>0.65 €</v>
      </c>
      <c r="P410" s="0" t="n">
        <v>2228461</v>
      </c>
      <c r="Q410" s="0" t="str">
        <f aca="false">I410/H410</f>
        <v>195%</v>
      </c>
      <c r="R410" s="0" t="str">
        <f aca="false">I410/M410</f>
        <v>23.09 €</v>
      </c>
      <c r="S410" s="0" t="str">
        <f aca="false">H410/M410</f>
        <v>11.86 €</v>
      </c>
      <c r="T410" s="0" t="str">
        <f aca="false">M410/N410</f>
        <v>5%</v>
      </c>
    </row>
    <row r="411" customFormat="false" ht="15.75" hidden="false" customHeight="true" outlineLevel="0" collapsed="false">
      <c r="B411" s="0" t="s">
        <v>81</v>
      </c>
      <c r="C411" s="0" t="s">
        <v>3</v>
      </c>
      <c r="F411" s="0" t="n">
        <v>2020</v>
      </c>
      <c r="G411" s="0" t="n">
        <v>3</v>
      </c>
      <c r="H411" s="0" t="n">
        <v>8126.72</v>
      </c>
      <c r="I411" s="0" t="n">
        <v>15862.39</v>
      </c>
      <c r="J411" s="0" t="str">
        <f aca="false">I411-H411</f>
        <v>7,735.67 €</v>
      </c>
      <c r="K411" s="0" t="str">
        <f aca="false">H411/I411</f>
        <v>51.23%</v>
      </c>
      <c r="L411" s="0" t="str">
        <f aca="false">N411/P411</f>
        <v>0.91%</v>
      </c>
      <c r="M411" s="0" t="n">
        <v>718</v>
      </c>
      <c r="N411" s="0" t="n">
        <v>14063</v>
      </c>
      <c r="O411" s="0" t="str">
        <f aca="false">H411/N411</f>
        <v>0.58 €</v>
      </c>
      <c r="P411" s="0" t="n">
        <v>1551052</v>
      </c>
      <c r="Q411" s="0" t="str">
        <f aca="false">I411/H411</f>
        <v>195%</v>
      </c>
      <c r="R411" s="0" t="str">
        <f aca="false">I411/M411</f>
        <v>22.09 €</v>
      </c>
      <c r="S411" s="0" t="str">
        <f aca="false">H411/M411</f>
        <v>11.32 €</v>
      </c>
      <c r="T411" s="0" t="str">
        <f aca="false">M411/N411</f>
        <v>5%</v>
      </c>
    </row>
    <row r="412" customFormat="false" ht="15.75" hidden="false" customHeight="true" outlineLevel="0" collapsed="false">
      <c r="B412" s="0" t="s">
        <v>81</v>
      </c>
      <c r="C412" s="0" t="s">
        <v>3</v>
      </c>
      <c r="F412" s="0" t="n">
        <v>2020</v>
      </c>
      <c r="G412" s="0" t="n">
        <v>4</v>
      </c>
      <c r="H412" s="0" t="n">
        <v>4684.99</v>
      </c>
      <c r="I412" s="0" t="n">
        <v>7257.73</v>
      </c>
      <c r="J412" s="0" t="str">
        <f aca="false">I412-H412</f>
        <v>2,572.74 €</v>
      </c>
      <c r="K412" s="0" t="str">
        <f aca="false">H412/I412</f>
        <v>64.55%</v>
      </c>
      <c r="L412" s="0" t="str">
        <f aca="false">N412/P412</f>
        <v>0.89%</v>
      </c>
      <c r="M412" s="0" t="n">
        <v>302</v>
      </c>
      <c r="N412" s="0" t="n">
        <v>9469</v>
      </c>
      <c r="O412" s="0" t="str">
        <f aca="false">H412/N412</f>
        <v>0.49 €</v>
      </c>
      <c r="P412" s="0" t="n">
        <v>1063541</v>
      </c>
      <c r="Q412" s="0" t="str">
        <f aca="false">I412/H412</f>
        <v>155%</v>
      </c>
      <c r="R412" s="0" t="str">
        <f aca="false">I412/M412</f>
        <v>24.03 €</v>
      </c>
      <c r="S412" s="0" t="str">
        <f aca="false">H412/M412</f>
        <v>15.51 €</v>
      </c>
      <c r="T412" s="0" t="str">
        <f aca="false">M412/N412</f>
        <v>3%</v>
      </c>
    </row>
    <row r="413" customFormat="false" ht="15.75" hidden="false" customHeight="true" outlineLevel="0" collapsed="false">
      <c r="B413" s="0" t="s">
        <v>82</v>
      </c>
      <c r="C413" s="0" t="s">
        <v>49</v>
      </c>
      <c r="F413" s="0" t="n">
        <v>2020</v>
      </c>
      <c r="G413" s="0" t="n">
        <v>5</v>
      </c>
      <c r="H413" s="0" t="n">
        <v>43.71</v>
      </c>
      <c r="I413" s="0" t="n">
        <v>20.75</v>
      </c>
      <c r="J413" s="0" t="str">
        <f aca="false">I413-H413</f>
        <v>-£ 22.96</v>
      </c>
      <c r="K413" s="0" t="str">
        <f aca="false">H413/I413</f>
        <v>210.65%</v>
      </c>
      <c r="L413" s="0" t="str">
        <f aca="false">N413/P413</f>
        <v>0.16%</v>
      </c>
      <c r="M413" s="0" t="n">
        <v>1</v>
      </c>
      <c r="N413" s="0" t="n">
        <v>167</v>
      </c>
      <c r="O413" s="0" t="str">
        <f aca="false">H413/N413</f>
        <v>£ 0.26</v>
      </c>
      <c r="P413" s="0" t="n">
        <v>101421</v>
      </c>
      <c r="Q413" s="0" t="str">
        <f aca="false">I413/H413</f>
        <v>47%</v>
      </c>
      <c r="R413" s="0" t="str">
        <f aca="false">I413/M413</f>
        <v>£ 20.75</v>
      </c>
      <c r="S413" s="0" t="str">
        <f aca="false">H413/M413</f>
        <v>£ 43.71</v>
      </c>
      <c r="T413" s="0" t="str">
        <f aca="false">M413/N413</f>
        <v>1%</v>
      </c>
    </row>
    <row r="414" customFormat="false" ht="15.75" hidden="false" customHeight="true" outlineLevel="0" collapsed="false">
      <c r="B414" s="0" t="s">
        <v>82</v>
      </c>
      <c r="C414" s="0" t="s">
        <v>50</v>
      </c>
      <c r="F414" s="0" t="n">
        <v>2020</v>
      </c>
      <c r="G414" s="0" t="n">
        <v>5</v>
      </c>
      <c r="H414" s="0" t="n">
        <v>77.31</v>
      </c>
      <c r="I414" s="0" t="n">
        <v>269.75</v>
      </c>
      <c r="J414" s="0" t="str">
        <f aca="false">I414-H414</f>
        <v>192.44 €</v>
      </c>
      <c r="K414" s="0" t="str">
        <f aca="false">H414/I414</f>
        <v>28.66%</v>
      </c>
      <c r="L414" s="0" t="str">
        <f aca="false">N414/P414</f>
        <v>0.46%</v>
      </c>
      <c r="M414" s="0" t="n">
        <v>13</v>
      </c>
      <c r="N414" s="0" t="n">
        <v>299</v>
      </c>
      <c r="O414" s="0" t="str">
        <f aca="false">H414/N414</f>
        <v>0.26 €</v>
      </c>
      <c r="P414" s="0" t="n">
        <v>64528</v>
      </c>
      <c r="Q414" s="0" t="str">
        <f aca="false">I414/H414</f>
        <v>349%</v>
      </c>
      <c r="R414" s="0" t="str">
        <f aca="false">I414/M414</f>
        <v>20.75 €</v>
      </c>
      <c r="S414" s="0" t="str">
        <f aca="false">H414/M414</f>
        <v>5.95 €</v>
      </c>
      <c r="T414" s="0" t="str">
        <f aca="false">M414/N414</f>
        <v>4%</v>
      </c>
    </row>
    <row r="415" customFormat="false" ht="15.75" hidden="false" customHeight="true" outlineLevel="0" collapsed="false">
      <c r="B415" s="0" t="s">
        <v>82</v>
      </c>
      <c r="C415" s="0" t="s">
        <v>51</v>
      </c>
      <c r="F415" s="0" t="n">
        <v>2020</v>
      </c>
      <c r="G415" s="0" t="n">
        <v>5</v>
      </c>
      <c r="H415" s="0" t="n">
        <v>417.75</v>
      </c>
      <c r="I415" s="0" t="n">
        <v>561.25</v>
      </c>
      <c r="J415" s="0" t="str">
        <f aca="false">I415-H415</f>
        <v>143.50 €</v>
      </c>
      <c r="K415" s="0" t="str">
        <f aca="false">H415/I415</f>
        <v>74.43%</v>
      </c>
      <c r="L415" s="0" t="str">
        <f aca="false">N415/P415</f>
        <v>0.39%</v>
      </c>
      <c r="M415" s="0" t="n">
        <v>27</v>
      </c>
      <c r="N415" s="0" t="n">
        <v>1572</v>
      </c>
      <c r="O415" s="0" t="str">
        <f aca="false">H415/N415</f>
        <v>0.27 €</v>
      </c>
      <c r="P415" s="0" t="n">
        <v>398571</v>
      </c>
      <c r="Q415" s="0" t="str">
        <f aca="false">I415/H415</f>
        <v>134%</v>
      </c>
      <c r="R415" s="0" t="str">
        <f aca="false">I415/M415</f>
        <v>20.79 €</v>
      </c>
      <c r="S415" s="0" t="str">
        <f aca="false">H415/M415</f>
        <v>15.47 €</v>
      </c>
      <c r="T415" s="0" t="str">
        <f aca="false">M415/N415</f>
        <v>2%</v>
      </c>
    </row>
    <row r="416" customFormat="false" ht="15.75" hidden="false" customHeight="true" outlineLevel="0" collapsed="false">
      <c r="B416" s="0" t="s">
        <v>82</v>
      </c>
      <c r="C416" s="0" t="s">
        <v>52</v>
      </c>
      <c r="F416" s="0" t="n">
        <v>2020</v>
      </c>
      <c r="G416" s="0" t="n">
        <v>5</v>
      </c>
      <c r="H416" s="0" t="n">
        <v>244.76</v>
      </c>
      <c r="I416" s="0" t="n">
        <v>240.52</v>
      </c>
      <c r="J416" s="0" t="str">
        <f aca="false">I416-H416</f>
        <v>- 4.24 €</v>
      </c>
      <c r="K416" s="0" t="str">
        <f aca="false">H416/I416</f>
        <v>101.76%</v>
      </c>
      <c r="L416" s="0" t="str">
        <f aca="false">N416/P416</f>
        <v>0.20%</v>
      </c>
      <c r="M416" s="0" t="n">
        <v>12</v>
      </c>
      <c r="N416" s="0" t="n">
        <v>952</v>
      </c>
      <c r="O416" s="0" t="str">
        <f aca="false">H416/N416</f>
        <v>0.26 €</v>
      </c>
      <c r="P416" s="0" t="n">
        <v>482936</v>
      </c>
      <c r="Q416" s="0" t="str">
        <f aca="false">I416/H416</f>
        <v>98%</v>
      </c>
      <c r="R416" s="0" t="str">
        <f aca="false">I416/M416</f>
        <v>20.04 €</v>
      </c>
      <c r="S416" s="0" t="str">
        <f aca="false">H416/M416</f>
        <v>20.40 €</v>
      </c>
      <c r="T416" s="0" t="str">
        <f aca="false">M416/N416</f>
        <v>1%</v>
      </c>
    </row>
    <row r="417" customFormat="false" ht="15.75" hidden="false" customHeight="true" outlineLevel="0" collapsed="false">
      <c r="B417" s="0" t="s">
        <v>82</v>
      </c>
      <c r="C417" s="0" t="s">
        <v>49</v>
      </c>
      <c r="F417" s="0" t="n">
        <v>2020</v>
      </c>
      <c r="G417" s="0" t="n">
        <v>6</v>
      </c>
      <c r="H417" s="0" t="n">
        <v>150.25</v>
      </c>
      <c r="I417" s="0" t="n">
        <v>298.44</v>
      </c>
      <c r="J417" s="0" t="str">
        <f aca="false">I417-H417</f>
        <v>£ 148.19</v>
      </c>
      <c r="K417" s="0" t="str">
        <f aca="false">H417/I417</f>
        <v>50.35%</v>
      </c>
      <c r="L417" s="0" t="str">
        <f aca="false">N417/P417</f>
        <v>0.20%</v>
      </c>
      <c r="M417" s="0" t="n">
        <v>17</v>
      </c>
      <c r="N417" s="0" t="n">
        <v>439</v>
      </c>
      <c r="O417" s="0" t="str">
        <f aca="false">H417/N417</f>
        <v>0.34 €</v>
      </c>
      <c r="P417" s="0" t="n">
        <v>215235</v>
      </c>
      <c r="Q417" s="0" t="str">
        <f aca="false">I417/H417</f>
        <v>199%</v>
      </c>
      <c r="R417" s="0" t="str">
        <f aca="false">I417/M417</f>
        <v>£ 17.56</v>
      </c>
      <c r="S417" s="0" t="str">
        <f aca="false">H417/M417</f>
        <v>£ 8.84</v>
      </c>
      <c r="T417" s="0" t="str">
        <f aca="false">M417/N417</f>
        <v>4%</v>
      </c>
    </row>
    <row r="418" customFormat="false" ht="15.75" hidden="false" customHeight="true" outlineLevel="0" collapsed="false">
      <c r="B418" s="0" t="s">
        <v>82</v>
      </c>
      <c r="C418" s="0" t="s">
        <v>50</v>
      </c>
      <c r="F418" s="0" t="n">
        <v>2020</v>
      </c>
      <c r="G418" s="0" t="n">
        <v>6</v>
      </c>
      <c r="H418" s="0" t="n">
        <v>338.55</v>
      </c>
      <c r="I418" s="0" t="n">
        <v>573.44</v>
      </c>
      <c r="J418" s="0" t="str">
        <f aca="false">I418-H418</f>
        <v>234.89 €</v>
      </c>
      <c r="K418" s="0" t="str">
        <f aca="false">H418/I418</f>
        <v>59.04%</v>
      </c>
      <c r="L418" s="0" t="str">
        <f aca="false">N418/P418</f>
        <v>0.36%</v>
      </c>
      <c r="M418" s="0" t="n">
        <v>29</v>
      </c>
      <c r="N418" s="0" t="n">
        <v>1036</v>
      </c>
      <c r="O418" s="0" t="str">
        <f aca="false">H418/N418</f>
        <v>0.33 €</v>
      </c>
      <c r="P418" s="0" t="n">
        <v>290184</v>
      </c>
      <c r="Q418" s="0" t="str">
        <f aca="false">I418/H418</f>
        <v>169%</v>
      </c>
      <c r="R418" s="0" t="str">
        <f aca="false">I418/M418</f>
        <v>19.77 €</v>
      </c>
      <c r="S418" s="0" t="str">
        <f aca="false">H418/M418</f>
        <v>11.67 €</v>
      </c>
      <c r="T418" s="0" t="str">
        <f aca="false">M418/N418</f>
        <v>3%</v>
      </c>
    </row>
    <row r="419" customFormat="false" ht="15.75" hidden="false" customHeight="true" outlineLevel="0" collapsed="false">
      <c r="B419" s="0" t="s">
        <v>82</v>
      </c>
      <c r="C419" s="0" t="s">
        <v>51</v>
      </c>
      <c r="F419" s="0" t="n">
        <v>2020</v>
      </c>
      <c r="G419" s="0" t="n">
        <v>6</v>
      </c>
      <c r="H419" s="0" t="n">
        <v>713.74</v>
      </c>
      <c r="I419" s="0" t="n">
        <v>1109.67</v>
      </c>
      <c r="J419" s="0" t="str">
        <f aca="false">I419-H419</f>
        <v>395.93 €</v>
      </c>
      <c r="K419" s="0" t="str">
        <f aca="false">H419/I419</f>
        <v>64.32%</v>
      </c>
      <c r="L419" s="0" t="str">
        <f aca="false">N419/P419</f>
        <v>0.25%</v>
      </c>
      <c r="M419" s="0" t="n">
        <v>54</v>
      </c>
      <c r="N419" s="0" t="n">
        <v>2197</v>
      </c>
      <c r="O419" s="0" t="str">
        <f aca="false">H419/N419</f>
        <v>0.32 €</v>
      </c>
      <c r="P419" s="0" t="n">
        <v>878770</v>
      </c>
      <c r="Q419" s="0" t="str">
        <f aca="false">I419/H419</f>
        <v>155%</v>
      </c>
      <c r="R419" s="0" t="str">
        <f aca="false">I419/M419</f>
        <v>20.55 €</v>
      </c>
      <c r="S419" s="0" t="str">
        <f aca="false">H419/M419</f>
        <v>13.22 €</v>
      </c>
      <c r="T419" s="0" t="str">
        <f aca="false">M419/N419</f>
        <v>2%</v>
      </c>
    </row>
    <row r="420" customFormat="false" ht="15.75" hidden="false" customHeight="true" outlineLevel="0" collapsed="false">
      <c r="B420" s="0" t="s">
        <v>82</v>
      </c>
      <c r="C420" s="0" t="s">
        <v>52</v>
      </c>
      <c r="F420" s="0" t="n">
        <v>2020</v>
      </c>
      <c r="G420" s="0" t="n">
        <v>6</v>
      </c>
      <c r="H420" s="0" t="n">
        <v>456.04</v>
      </c>
      <c r="I420" s="0" t="n">
        <v>505.54</v>
      </c>
      <c r="J420" s="0" t="str">
        <f aca="false">I420-H420</f>
        <v>49.50 €</v>
      </c>
      <c r="K420" s="0" t="str">
        <f aca="false">H420/I420</f>
        <v>90.21%</v>
      </c>
      <c r="L420" s="0" t="str">
        <f aca="false">N420/P420</f>
        <v>0.25%</v>
      </c>
      <c r="M420" s="0" t="n">
        <v>25</v>
      </c>
      <c r="N420" s="0" t="n">
        <v>1429</v>
      </c>
      <c r="O420" s="0" t="str">
        <f aca="false">H420/N420</f>
        <v>0.32 €</v>
      </c>
      <c r="P420" s="0" t="n">
        <v>571082</v>
      </c>
      <c r="Q420" s="0" t="str">
        <f aca="false">I420/H420</f>
        <v>111%</v>
      </c>
      <c r="R420" s="0" t="str">
        <f aca="false">I420/M420</f>
        <v>20.22 €</v>
      </c>
      <c r="S420" s="0" t="str">
        <f aca="false">H420/M420</f>
        <v>18.24 €</v>
      </c>
      <c r="T420" s="0" t="str">
        <f aca="false">M420/N420</f>
        <v>2%</v>
      </c>
    </row>
    <row r="421" customFormat="false" ht="15.75" hidden="false" customHeight="true" outlineLevel="0" collapsed="false">
      <c r="B421" s="0" t="s">
        <v>82</v>
      </c>
      <c r="C421" s="0" t="s">
        <v>49</v>
      </c>
      <c r="F421" s="0" t="n">
        <v>2020</v>
      </c>
      <c r="G421" s="0" t="n">
        <v>7</v>
      </c>
      <c r="H421" s="0" t="n">
        <v>318.29</v>
      </c>
      <c r="I421" s="0" t="n">
        <v>696.36</v>
      </c>
      <c r="J421" s="0" t="str">
        <f aca="false">I421-H421</f>
        <v>£ 378.07</v>
      </c>
      <c r="K421" s="0" t="str">
        <f aca="false">H421/I421</f>
        <v>45.71%</v>
      </c>
      <c r="L421" s="0" t="str">
        <f aca="false">N421/P421</f>
        <v>0.31%</v>
      </c>
      <c r="M421" s="0" t="n">
        <v>42</v>
      </c>
      <c r="N421" s="0" t="n">
        <v>815</v>
      </c>
      <c r="O421" s="0" t="str">
        <f aca="false">H421/N421</f>
        <v>£ 0.39</v>
      </c>
      <c r="P421" s="0" t="n">
        <v>264955</v>
      </c>
      <c r="Q421" s="0" t="str">
        <f aca="false">I421/H421</f>
        <v>219%</v>
      </c>
      <c r="R421" s="0" t="str">
        <f aca="false">I421/M421</f>
        <v>£ 16.58</v>
      </c>
      <c r="S421" s="0" t="str">
        <f aca="false">H421/M421</f>
        <v>£ 7.58</v>
      </c>
      <c r="T421" s="0" t="str">
        <f aca="false">M421/N421</f>
        <v>5%</v>
      </c>
    </row>
    <row r="422" customFormat="false" ht="15.75" hidden="false" customHeight="true" outlineLevel="0" collapsed="false">
      <c r="B422" s="0" t="s">
        <v>82</v>
      </c>
      <c r="C422" s="0" t="s">
        <v>50</v>
      </c>
      <c r="F422" s="0" t="n">
        <v>2020</v>
      </c>
      <c r="G422" s="0" t="n">
        <v>7</v>
      </c>
      <c r="H422" s="0" t="n">
        <v>578.25</v>
      </c>
      <c r="I422" s="0" t="n">
        <v>1141.09</v>
      </c>
      <c r="J422" s="0" t="str">
        <f aca="false">I422-H422</f>
        <v>562.84 €</v>
      </c>
      <c r="K422" s="0" t="str">
        <f aca="false">H422/I422</f>
        <v>50.68%</v>
      </c>
      <c r="L422" s="0" t="str">
        <f aca="false">N422/P422</f>
        <v>0.30%</v>
      </c>
      <c r="M422" s="0" t="n">
        <v>55</v>
      </c>
      <c r="N422" s="0" t="n">
        <v>1387</v>
      </c>
      <c r="O422" s="0" t="str">
        <f aca="false">H422/N422</f>
        <v>0.42 €</v>
      </c>
      <c r="P422" s="0" t="n">
        <v>467793</v>
      </c>
      <c r="Q422" s="0" t="str">
        <f aca="false">I422/H422</f>
        <v>197%</v>
      </c>
      <c r="R422" s="0" t="str">
        <f aca="false">I422/M422</f>
        <v>20.75 €</v>
      </c>
      <c r="S422" s="0" t="str">
        <f aca="false">H422/M422</f>
        <v>10.51 €</v>
      </c>
      <c r="T422" s="0" t="str">
        <f aca="false">M422/N422</f>
        <v>4%</v>
      </c>
    </row>
    <row r="423" customFormat="false" ht="15.75" hidden="false" customHeight="true" outlineLevel="0" collapsed="false">
      <c r="B423" s="0" t="s">
        <v>82</v>
      </c>
      <c r="C423" s="0" t="s">
        <v>51</v>
      </c>
      <c r="F423" s="0" t="n">
        <v>2020</v>
      </c>
      <c r="G423" s="0" t="n">
        <v>7</v>
      </c>
      <c r="H423" s="0" t="n">
        <v>1016.59</v>
      </c>
      <c r="I423" s="0" t="n">
        <v>2118.54</v>
      </c>
      <c r="J423" s="0" t="str">
        <f aca="false">I423-H423</f>
        <v>1,101.95 €</v>
      </c>
      <c r="K423" s="0" t="str">
        <f aca="false">H423/I423</f>
        <v>47.99%</v>
      </c>
      <c r="L423" s="0" t="str">
        <f aca="false">N423/P423</f>
        <v>0.30%</v>
      </c>
      <c r="M423" s="0" t="n">
        <v>104</v>
      </c>
      <c r="N423" s="0" t="n">
        <v>3162</v>
      </c>
      <c r="O423" s="0" t="str">
        <f aca="false">H423/N423</f>
        <v>0.32 €</v>
      </c>
      <c r="P423" s="0" t="n">
        <v>1068347</v>
      </c>
      <c r="Q423" s="0" t="str">
        <f aca="false">I423/H423</f>
        <v>208%</v>
      </c>
      <c r="R423" s="0" t="str">
        <f aca="false">I423/M423</f>
        <v>20.37 €</v>
      </c>
      <c r="S423" s="0" t="str">
        <f aca="false">H423/M423</f>
        <v>9.77 €</v>
      </c>
      <c r="T423" s="0" t="str">
        <f aca="false">M423/N423</f>
        <v>3%</v>
      </c>
    </row>
    <row r="424" customFormat="false" ht="15.75" hidden="false" customHeight="true" outlineLevel="0" collapsed="false">
      <c r="B424" s="0" t="s">
        <v>82</v>
      </c>
      <c r="C424" s="0" t="s">
        <v>52</v>
      </c>
      <c r="F424" s="0" t="n">
        <v>2020</v>
      </c>
      <c r="G424" s="0" t="n">
        <v>7</v>
      </c>
      <c r="H424" s="0" t="n">
        <v>508.65</v>
      </c>
      <c r="I424" s="0" t="n">
        <v>921.97</v>
      </c>
      <c r="J424" s="0" t="str">
        <f aca="false">I424-H424</f>
        <v>413.32 €</v>
      </c>
      <c r="K424" s="0" t="str">
        <f aca="false">H424/I424</f>
        <v>55.17%</v>
      </c>
      <c r="L424" s="0" t="str">
        <f aca="false">N424/P424</f>
        <v>0.32%</v>
      </c>
      <c r="M424" s="0" t="n">
        <v>45</v>
      </c>
      <c r="N424" s="0" t="n">
        <v>1585</v>
      </c>
      <c r="O424" s="0" t="str">
        <f aca="false">H424/N424</f>
        <v>0.32 €</v>
      </c>
      <c r="P424" s="0" t="n">
        <v>493454</v>
      </c>
      <c r="Q424" s="0" t="str">
        <f aca="false">I424/H424</f>
        <v>181%</v>
      </c>
      <c r="R424" s="0" t="str">
        <f aca="false">I424/M424</f>
        <v>20.49 €</v>
      </c>
      <c r="S424" s="0" t="str">
        <f aca="false">H424/M424</f>
        <v>11.30 €</v>
      </c>
      <c r="T424" s="0" t="str">
        <f aca="false">M424/N424</f>
        <v>3%</v>
      </c>
    </row>
    <row r="425" customFormat="false" ht="15.75" hidden="false" customHeight="true" outlineLevel="0" collapsed="false">
      <c r="B425" s="0" t="s">
        <v>83</v>
      </c>
      <c r="C425" s="0" t="s">
        <v>3</v>
      </c>
      <c r="F425" s="0" t="n">
        <v>2019</v>
      </c>
      <c r="G425" s="0" t="n">
        <v>10</v>
      </c>
      <c r="H425" s="0" t="n">
        <v>504.23</v>
      </c>
      <c r="I425" s="0" t="n">
        <v>1782.14</v>
      </c>
      <c r="J425" s="0" t="str">
        <f aca="false">I425-H425</f>
        <v>1,277.91 €</v>
      </c>
      <c r="K425" s="0" t="str">
        <f aca="false">H425/I425</f>
        <v>28.29%</v>
      </c>
      <c r="L425" s="0" t="str">
        <f aca="false">N425/P425</f>
        <v>0.44%</v>
      </c>
      <c r="M425" s="0" t="n">
        <v>48</v>
      </c>
      <c r="N425" s="0" t="n">
        <v>1033</v>
      </c>
      <c r="O425" s="0" t="str">
        <f aca="false">H425/N425</f>
        <v>0.49 €</v>
      </c>
      <c r="P425" s="0" t="n">
        <v>235410</v>
      </c>
      <c r="Q425" s="0" t="str">
        <f aca="false">I425/H425</f>
        <v>353%</v>
      </c>
      <c r="R425" s="0" t="str">
        <f aca="false">I425/M425</f>
        <v>37.13 €</v>
      </c>
      <c r="S425" s="0" t="str">
        <f aca="false">H425/M425</f>
        <v>10.50 €</v>
      </c>
      <c r="T425" s="0" t="str">
        <f aca="false">M425/N425</f>
        <v>5%</v>
      </c>
    </row>
    <row r="426" customFormat="false" ht="15.75" hidden="false" customHeight="true" outlineLevel="0" collapsed="false">
      <c r="B426" s="0" t="s">
        <v>83</v>
      </c>
      <c r="C426" s="0" t="s">
        <v>3</v>
      </c>
      <c r="F426" s="0" t="n">
        <v>2019</v>
      </c>
      <c r="G426" s="0" t="n">
        <v>11</v>
      </c>
      <c r="H426" s="0" t="n">
        <v>893.76</v>
      </c>
      <c r="I426" s="0" t="n">
        <v>3939.81</v>
      </c>
      <c r="J426" s="0" t="str">
        <f aca="false">I426-H426</f>
        <v>3,046.05 €</v>
      </c>
      <c r="K426" s="0" t="str">
        <f aca="false">H426/I426</f>
        <v>22.69%</v>
      </c>
      <c r="L426" s="0" t="str">
        <f aca="false">N426/P426</f>
        <v>0.51%</v>
      </c>
      <c r="M426" s="0" t="n">
        <v>91</v>
      </c>
      <c r="N426" s="0" t="n">
        <v>1901</v>
      </c>
      <c r="O426" s="0" t="str">
        <f aca="false">H426/N426</f>
        <v>0.47 €</v>
      </c>
      <c r="P426" s="0" t="n">
        <v>370416</v>
      </c>
      <c r="Q426" s="0" t="str">
        <f aca="false">I426/H426</f>
        <v>441%</v>
      </c>
      <c r="R426" s="0" t="str">
        <f aca="false">I426/M426</f>
        <v>43.29 €</v>
      </c>
      <c r="S426" s="0" t="str">
        <f aca="false">H426/M426</f>
        <v>9.82 €</v>
      </c>
      <c r="T426" s="0" t="str">
        <f aca="false">M426/N426</f>
        <v>5%</v>
      </c>
    </row>
    <row r="427" customFormat="false" ht="15.75" hidden="false" customHeight="true" outlineLevel="0" collapsed="false">
      <c r="B427" s="0" t="s">
        <v>83</v>
      </c>
      <c r="C427" s="0" t="s">
        <v>3</v>
      </c>
      <c r="F427" s="0" t="n">
        <v>2019</v>
      </c>
      <c r="G427" s="0" t="n">
        <v>12</v>
      </c>
      <c r="H427" s="0" t="n">
        <v>739.77</v>
      </c>
      <c r="I427" s="0" t="n">
        <v>2942.2</v>
      </c>
      <c r="J427" s="0" t="str">
        <f aca="false">I427-H427</f>
        <v>2,202.43 €</v>
      </c>
      <c r="K427" s="0" t="str">
        <f aca="false">H427/I427</f>
        <v>25.14%</v>
      </c>
      <c r="L427" s="0" t="str">
        <f aca="false">N427/P427</f>
        <v>0.38%</v>
      </c>
      <c r="M427" s="0" t="n">
        <v>82</v>
      </c>
      <c r="N427" s="0" t="n">
        <v>1537</v>
      </c>
      <c r="O427" s="0" t="str">
        <f aca="false">H427/N427</f>
        <v>0.48 €</v>
      </c>
      <c r="P427" s="0" t="n">
        <v>400884</v>
      </c>
      <c r="Q427" s="0" t="str">
        <f aca="false">I427/H427</f>
        <v>398%</v>
      </c>
      <c r="R427" s="0" t="str">
        <f aca="false">I427/M427</f>
        <v>35.88 €</v>
      </c>
      <c r="S427" s="0" t="str">
        <f aca="false">H427/M427</f>
        <v>9.02 €</v>
      </c>
      <c r="T427" s="0" t="str">
        <f aca="false">M427/N427</f>
        <v>5%</v>
      </c>
    </row>
    <row r="428" customFormat="false" ht="15.75" hidden="false" customHeight="true" outlineLevel="0" collapsed="false">
      <c r="B428" s="0" t="s">
        <v>83</v>
      </c>
      <c r="C428" s="0" t="s">
        <v>3</v>
      </c>
      <c r="F428" s="0" t="n">
        <v>2020</v>
      </c>
      <c r="G428" s="0" t="n">
        <v>1</v>
      </c>
      <c r="H428" s="0" t="n">
        <v>739.79</v>
      </c>
      <c r="I428" s="0" t="n">
        <v>2223.89</v>
      </c>
      <c r="J428" s="0" t="str">
        <f aca="false">I428-H428</f>
        <v>1,484.10 €</v>
      </c>
      <c r="K428" s="0" t="str">
        <f aca="false">H428/I428</f>
        <v>33.27%</v>
      </c>
      <c r="L428" s="0" t="str">
        <f aca="false">N428/P428</f>
        <v>0.37%</v>
      </c>
      <c r="M428" s="0" t="n">
        <v>69</v>
      </c>
      <c r="N428" s="0" t="n">
        <v>1624</v>
      </c>
      <c r="O428" s="0" t="str">
        <f aca="false">H428/N428</f>
        <v>0.46 €</v>
      </c>
      <c r="P428" s="0" t="n">
        <v>434868</v>
      </c>
      <c r="Q428" s="0" t="str">
        <f aca="false">I428/H428</f>
        <v>301%</v>
      </c>
      <c r="R428" s="0" t="str">
        <f aca="false">I428/M428</f>
        <v>32.23 €</v>
      </c>
      <c r="S428" s="0" t="str">
        <f aca="false">H428/M428</f>
        <v>10.72 €</v>
      </c>
      <c r="T428" s="0" t="str">
        <f aca="false">M428/N428</f>
        <v>4%</v>
      </c>
    </row>
    <row r="429" customFormat="false" ht="15.75" hidden="false" customHeight="true" outlineLevel="0" collapsed="false">
      <c r="B429" s="0" t="s">
        <v>83</v>
      </c>
      <c r="C429" s="0" t="s">
        <v>3</v>
      </c>
      <c r="F429" s="0" t="n">
        <v>2020</v>
      </c>
      <c r="G429" s="0" t="n">
        <v>2</v>
      </c>
      <c r="H429" s="0" t="n">
        <v>222.23</v>
      </c>
      <c r="I429" s="0" t="n">
        <v>554.99</v>
      </c>
      <c r="J429" s="0" t="str">
        <f aca="false">I429-H429</f>
        <v>332.76 €</v>
      </c>
      <c r="K429" s="0" t="str">
        <f aca="false">H429/I429</f>
        <v>40.04%</v>
      </c>
      <c r="L429" s="0" t="str">
        <f aca="false">N429/P429</f>
        <v>0.30%</v>
      </c>
      <c r="M429" s="0" t="n">
        <v>18</v>
      </c>
      <c r="N429" s="0" t="n">
        <v>423</v>
      </c>
      <c r="O429" s="0" t="str">
        <f aca="false">H429/N429</f>
        <v>0.53 €</v>
      </c>
      <c r="P429" s="0" t="n">
        <v>139473</v>
      </c>
      <c r="Q429" s="0" t="str">
        <f aca="false">I429/H429</f>
        <v>250%</v>
      </c>
      <c r="R429" s="0" t="str">
        <f aca="false">I429/M429</f>
        <v>30.83 €</v>
      </c>
      <c r="S429" s="0" t="str">
        <f aca="false">H429/M429</f>
        <v>12.35 €</v>
      </c>
      <c r="T429" s="0" t="str">
        <f aca="false">M429/N429</f>
        <v>4%</v>
      </c>
    </row>
    <row r="430" customFormat="false" ht="15.75" hidden="false" customHeight="true" outlineLevel="0" collapsed="false">
      <c r="B430" s="0" t="s">
        <v>84</v>
      </c>
      <c r="C430" s="0" t="s">
        <v>3</v>
      </c>
      <c r="F430" s="0" t="n">
        <v>2019</v>
      </c>
      <c r="G430" s="0" t="n">
        <v>10</v>
      </c>
      <c r="H430" s="0" t="n">
        <v>3512.81</v>
      </c>
      <c r="I430" s="0" t="n">
        <v>12982.83</v>
      </c>
      <c r="J430" s="0" t="str">
        <f aca="false">I430-H430</f>
        <v>9,470.02 €</v>
      </c>
      <c r="K430" s="0" t="str">
        <f aca="false">H430/I430</f>
        <v>27.06%</v>
      </c>
      <c r="L430" s="0" t="str">
        <f aca="false">N430/P430</f>
        <v>0.44%</v>
      </c>
      <c r="M430" s="0" t="n">
        <v>1003</v>
      </c>
      <c r="N430" s="0" t="n">
        <v>15923</v>
      </c>
      <c r="O430" s="0" t="str">
        <f aca="false">H430/N430</f>
        <v>0.22 €</v>
      </c>
      <c r="P430" s="0" t="n">
        <v>3626824</v>
      </c>
      <c r="Q430" s="0" t="str">
        <f aca="false">I430/H430</f>
        <v>370%</v>
      </c>
      <c r="R430" s="0" t="str">
        <f aca="false">I430/M430</f>
        <v>12.94 €</v>
      </c>
      <c r="S430" s="0" t="str">
        <f aca="false">H430/M430</f>
        <v>3.50 €</v>
      </c>
      <c r="T430" s="0" t="str">
        <f aca="false">M430/N430</f>
        <v>6%</v>
      </c>
    </row>
    <row r="431" customFormat="false" ht="15.75" hidden="false" customHeight="true" outlineLevel="0" collapsed="false">
      <c r="B431" s="0" t="s">
        <v>84</v>
      </c>
      <c r="C431" s="0" t="s">
        <v>3</v>
      </c>
      <c r="F431" s="0" t="n">
        <v>2019</v>
      </c>
      <c r="G431" s="0" t="n">
        <v>11</v>
      </c>
      <c r="H431" s="0" t="n">
        <v>6642.26</v>
      </c>
      <c r="I431" s="0" t="n">
        <v>28092.96</v>
      </c>
      <c r="J431" s="0" t="str">
        <f aca="false">I431-H431</f>
        <v>21,450.70 €</v>
      </c>
      <c r="K431" s="0" t="str">
        <f aca="false">H431/I431</f>
        <v>23.64%</v>
      </c>
      <c r="L431" s="0" t="str">
        <f aca="false">N431/P431</f>
        <v>0.54%</v>
      </c>
      <c r="M431" s="0" t="n">
        <v>1794</v>
      </c>
      <c r="N431" s="0" t="n">
        <v>31779</v>
      </c>
      <c r="O431" s="0" t="str">
        <f aca="false">H431/N431</f>
        <v>0.21 €</v>
      </c>
      <c r="P431" s="0" t="n">
        <v>5936451</v>
      </c>
      <c r="Q431" s="0" t="str">
        <f aca="false">I431/H431</f>
        <v>423%</v>
      </c>
      <c r="R431" s="0" t="str">
        <f aca="false">I431/M431</f>
        <v>15.66 €</v>
      </c>
      <c r="S431" s="0" t="str">
        <f aca="false">H431/M431</f>
        <v>3.70 €</v>
      </c>
      <c r="T431" s="0" t="str">
        <f aca="false">M431/N431</f>
        <v>6%</v>
      </c>
    </row>
    <row r="432" customFormat="false" ht="15.75" hidden="false" customHeight="true" outlineLevel="0" collapsed="false">
      <c r="A432" s="0" t="n">
        <v>3381739333082670</v>
      </c>
      <c r="B432" s="0" t="s">
        <v>85</v>
      </c>
      <c r="C432" s="0" t="s">
        <v>3</v>
      </c>
      <c r="F432" s="0" t="n">
        <v>2019</v>
      </c>
      <c r="G432" s="0" t="n">
        <v>10</v>
      </c>
      <c r="H432" s="0" t="n">
        <v>1958.38</v>
      </c>
      <c r="I432" s="0" t="n">
        <v>2848.77</v>
      </c>
      <c r="J432" s="0" t="str">
        <f aca="false">I432-H432</f>
        <v>890.39 €</v>
      </c>
      <c r="K432" s="0" t="str">
        <f aca="false">H432/I432</f>
        <v>68.74%</v>
      </c>
      <c r="L432" s="0" t="str">
        <f aca="false">N432/P432</f>
        <v>0.34%</v>
      </c>
      <c r="M432" s="0" t="n">
        <v>210</v>
      </c>
      <c r="N432" s="0" t="n">
        <v>2185</v>
      </c>
      <c r="O432" s="0" t="str">
        <f aca="false">H432/N432</f>
        <v>0.90 €</v>
      </c>
      <c r="P432" s="0" t="n">
        <v>638243</v>
      </c>
      <c r="Q432" s="0" t="str">
        <f aca="false">I432/H432</f>
        <v>145%</v>
      </c>
      <c r="R432" s="0" t="str">
        <f aca="false">I432/M432</f>
        <v>13.57 €</v>
      </c>
      <c r="S432" s="0" t="str">
        <f aca="false">H432/M432</f>
        <v>9.33 €</v>
      </c>
      <c r="T432" s="0" t="str">
        <f aca="false">M432/N432</f>
        <v>10%</v>
      </c>
    </row>
    <row r="433" customFormat="false" ht="15.75" hidden="false" customHeight="true" outlineLevel="0" collapsed="false">
      <c r="A433" s="0" t="n">
        <v>3381739333082670</v>
      </c>
      <c r="B433" s="0" t="s">
        <v>85</v>
      </c>
      <c r="C433" s="0" t="s">
        <v>3</v>
      </c>
      <c r="F433" s="0" t="n">
        <v>2019</v>
      </c>
      <c r="G433" s="0" t="n">
        <v>11</v>
      </c>
      <c r="H433" s="0" t="n">
        <v>451.56</v>
      </c>
      <c r="I433" s="0" t="n">
        <v>1188.03</v>
      </c>
      <c r="J433" s="0" t="str">
        <f aca="false">I433-H433</f>
        <v>736.47 €</v>
      </c>
      <c r="K433" s="0" t="str">
        <f aca="false">H433/I433</f>
        <v>38.01%</v>
      </c>
      <c r="L433" s="0" t="str">
        <f aca="false">N433/P433</f>
        <v>0.30%</v>
      </c>
      <c r="M433" s="0" t="n">
        <v>89</v>
      </c>
      <c r="N433" s="0" t="n">
        <v>1157</v>
      </c>
      <c r="O433" s="0" t="str">
        <f aca="false">H433/N433</f>
        <v>0.39 €</v>
      </c>
      <c r="P433" s="0" t="n">
        <v>383837</v>
      </c>
      <c r="Q433" s="0" t="str">
        <f aca="false">I433/H433</f>
        <v>263%</v>
      </c>
      <c r="R433" s="0" t="str">
        <f aca="false">I433/M433</f>
        <v>13.35 €</v>
      </c>
      <c r="S433" s="0" t="str">
        <f aca="false">H433/M433</f>
        <v>5.07 €</v>
      </c>
      <c r="T433" s="0" t="str">
        <f aca="false">M433/N433</f>
        <v>8%</v>
      </c>
    </row>
    <row r="434" customFormat="false" ht="15.75" hidden="false" customHeight="true" outlineLevel="0" collapsed="false">
      <c r="A434" s="0" t="n">
        <v>3381739333082670</v>
      </c>
      <c r="B434" s="0" t="s">
        <v>85</v>
      </c>
      <c r="C434" s="0" t="s">
        <v>3</v>
      </c>
      <c r="F434" s="0" t="n">
        <v>2019</v>
      </c>
      <c r="G434" s="0" t="n">
        <v>12</v>
      </c>
      <c r="H434" s="0" t="n">
        <v>359.98</v>
      </c>
      <c r="I434" s="0" t="n">
        <v>1155.1</v>
      </c>
      <c r="J434" s="0" t="str">
        <f aca="false">I434-H434</f>
        <v>795.12 €</v>
      </c>
      <c r="K434" s="0" t="str">
        <f aca="false">H434/I434</f>
        <v>31.16%</v>
      </c>
      <c r="L434" s="0" t="str">
        <f aca="false">N434/P434</f>
        <v>0.38%</v>
      </c>
      <c r="M434" s="0" t="n">
        <v>84</v>
      </c>
      <c r="N434" s="0" t="n">
        <v>986</v>
      </c>
      <c r="O434" s="0" t="str">
        <f aca="false">H434/N434</f>
        <v>0.37 €</v>
      </c>
      <c r="P434" s="0" t="n">
        <v>257086</v>
      </c>
      <c r="Q434" s="0" t="str">
        <f aca="false">I434/H434</f>
        <v>321%</v>
      </c>
      <c r="R434" s="0" t="str">
        <f aca="false">I434/M434</f>
        <v>13.75 €</v>
      </c>
      <c r="S434" s="0" t="str">
        <f aca="false">H434/M434</f>
        <v>4.29 €</v>
      </c>
      <c r="T434" s="0" t="str">
        <f aca="false">M434/N434</f>
        <v>9%</v>
      </c>
    </row>
    <row r="435" customFormat="false" ht="15.75" hidden="false" customHeight="true" outlineLevel="0" collapsed="false">
      <c r="A435" s="0" t="n">
        <v>3381739333082670</v>
      </c>
      <c r="B435" s="0" t="s">
        <v>85</v>
      </c>
      <c r="C435" s="0" t="s">
        <v>3</v>
      </c>
      <c r="F435" s="0" t="n">
        <v>2020</v>
      </c>
      <c r="G435" s="0" t="n">
        <v>1</v>
      </c>
      <c r="H435" s="0" t="n">
        <v>825.4</v>
      </c>
      <c r="I435" s="0" t="n">
        <v>2490.98</v>
      </c>
      <c r="J435" s="0" t="str">
        <f aca="false">I435-H435</f>
        <v>1,665.58 €</v>
      </c>
      <c r="K435" s="0" t="str">
        <f aca="false">H435/I435</f>
        <v>33.14%</v>
      </c>
      <c r="L435" s="0" t="str">
        <f aca="false">N435/P435</f>
        <v>0.44%</v>
      </c>
      <c r="M435" s="0" t="n">
        <v>191</v>
      </c>
      <c r="N435" s="0" t="n">
        <v>1930</v>
      </c>
      <c r="O435" s="0" t="str">
        <f aca="false">H435/N435</f>
        <v>0.43 €</v>
      </c>
      <c r="P435" s="0" t="n">
        <v>440504</v>
      </c>
      <c r="Q435" s="0" t="str">
        <f aca="false">I435/H435</f>
        <v>302%</v>
      </c>
      <c r="R435" s="0" t="str">
        <f aca="false">I435/M435</f>
        <v>13.04 €</v>
      </c>
      <c r="S435" s="0" t="str">
        <f aca="false">H435/M435</f>
        <v>4.32 €</v>
      </c>
      <c r="T435" s="0" t="str">
        <f aca="false">M435/N435</f>
        <v>10%</v>
      </c>
    </row>
    <row r="436" customFormat="false" ht="15.75" hidden="false" customHeight="true" outlineLevel="0" collapsed="false">
      <c r="A436" s="0" t="n">
        <v>3381739333082670</v>
      </c>
      <c r="B436" s="0" t="s">
        <v>85</v>
      </c>
      <c r="C436" s="0" t="s">
        <v>3</v>
      </c>
      <c r="F436" s="0" t="n">
        <v>2020</v>
      </c>
      <c r="G436" s="0" t="n">
        <v>2</v>
      </c>
      <c r="H436" s="0" t="n">
        <v>817.11</v>
      </c>
      <c r="I436" s="0" t="n">
        <v>1926.25</v>
      </c>
      <c r="J436" s="0" t="str">
        <f aca="false">I436-H436</f>
        <v>1,109.14 €</v>
      </c>
      <c r="K436" s="0" t="str">
        <f aca="false">H436/I436</f>
        <v>42.42%</v>
      </c>
      <c r="L436" s="0" t="str">
        <f aca="false">N436/P436</f>
        <v>0.44%</v>
      </c>
      <c r="M436" s="0" t="n">
        <v>166</v>
      </c>
      <c r="N436" s="0" t="n">
        <v>1831</v>
      </c>
      <c r="O436" s="0" t="str">
        <f aca="false">H436/N436</f>
        <v>0.45 €</v>
      </c>
      <c r="P436" s="0" t="n">
        <v>412975</v>
      </c>
      <c r="Q436" s="0" t="str">
        <f aca="false">I436/H436</f>
        <v>236%</v>
      </c>
      <c r="R436" s="0" t="str">
        <f aca="false">I436/M436</f>
        <v>11.60 €</v>
      </c>
      <c r="S436" s="0" t="str">
        <f aca="false">H436/M436</f>
        <v>4.92 €</v>
      </c>
      <c r="T436" s="0" t="str">
        <f aca="false">M436/N436</f>
        <v>9%</v>
      </c>
    </row>
    <row r="437" customFormat="false" ht="15.75" hidden="false" customHeight="true" outlineLevel="0" collapsed="false">
      <c r="A437" s="0" t="n">
        <v>3381739333082670</v>
      </c>
      <c r="B437" s="0" t="s">
        <v>85</v>
      </c>
      <c r="C437" s="0" t="s">
        <v>3</v>
      </c>
      <c r="F437" s="0" t="n">
        <v>2020</v>
      </c>
      <c r="G437" s="0" t="n">
        <v>3</v>
      </c>
      <c r="H437" s="0" t="n">
        <v>513.53</v>
      </c>
      <c r="I437" s="0" t="n">
        <v>1669.58</v>
      </c>
      <c r="J437" s="0" t="str">
        <f aca="false">I437-H437</f>
        <v>1,156.05 €</v>
      </c>
      <c r="K437" s="0" t="str">
        <f aca="false">H437/I437</f>
        <v>30.76%</v>
      </c>
      <c r="L437" s="0" t="str">
        <f aca="false">N437/P437</f>
        <v>0.32%</v>
      </c>
      <c r="M437" s="0" t="n">
        <v>131</v>
      </c>
      <c r="N437" s="0" t="n">
        <v>1145</v>
      </c>
      <c r="O437" s="0" t="str">
        <f aca="false">H437/N437</f>
        <v>0.45 €</v>
      </c>
      <c r="P437" s="0" t="n">
        <v>360462</v>
      </c>
      <c r="Q437" s="0" t="str">
        <f aca="false">I437/H437</f>
        <v>325%</v>
      </c>
      <c r="R437" s="0" t="str">
        <f aca="false">I437/M437</f>
        <v>12.74 €</v>
      </c>
      <c r="S437" s="0" t="str">
        <f aca="false">H437/M437</f>
        <v>3.92 €</v>
      </c>
      <c r="T437" s="0" t="str">
        <f aca="false">M437/N437</f>
        <v>11%</v>
      </c>
    </row>
    <row r="438" customFormat="false" ht="15.75" hidden="false" customHeight="true" outlineLevel="0" collapsed="false">
      <c r="B438" s="0" t="s">
        <v>86</v>
      </c>
      <c r="C438" s="0" t="s">
        <v>3</v>
      </c>
      <c r="F438" s="0" t="n">
        <v>2019</v>
      </c>
      <c r="G438" s="0" t="n">
        <v>8</v>
      </c>
      <c r="I438" s="0" t="n">
        <v>11961.41</v>
      </c>
      <c r="K438" s="0" t="n">
        <v>0.4662</v>
      </c>
      <c r="L438" s="0" t="str">
        <f aca="false">N438/P438</f>
        <v>#DIV/0!</v>
      </c>
      <c r="O438" s="0" t="str">
        <f aca="false">H438/N438</f>
        <v>#DIV/0!</v>
      </c>
    </row>
    <row r="439" customFormat="false" ht="15.75" hidden="false" customHeight="true" outlineLevel="0" collapsed="false">
      <c r="B439" s="0" t="s">
        <v>86</v>
      </c>
      <c r="C439" s="0" t="s">
        <v>50</v>
      </c>
      <c r="F439" s="0" t="n">
        <v>2019</v>
      </c>
      <c r="G439" s="0" t="n">
        <v>8</v>
      </c>
      <c r="I439" s="0" t="n">
        <v>499.98</v>
      </c>
      <c r="K439" s="0" t="n">
        <v>0.6756</v>
      </c>
      <c r="L439" s="0" t="str">
        <f aca="false">N439/P439</f>
        <v>#DIV/0!</v>
      </c>
      <c r="O439" s="0" t="str">
        <f aca="false">H439/N439</f>
        <v>#DIV/0!</v>
      </c>
    </row>
    <row r="440" customFormat="false" ht="15.75" hidden="false" customHeight="true" outlineLevel="0" collapsed="false">
      <c r="B440" s="0" t="s">
        <v>86</v>
      </c>
      <c r="C440" s="0" t="s">
        <v>51</v>
      </c>
      <c r="F440" s="0" t="n">
        <v>2019</v>
      </c>
      <c r="G440" s="0" t="n">
        <v>8</v>
      </c>
      <c r="I440" s="0" t="n">
        <v>40.74</v>
      </c>
      <c r="K440" s="0" t="n">
        <v>1.242</v>
      </c>
      <c r="L440" s="0" t="str">
        <f aca="false">N440/P440</f>
        <v>#DIV/0!</v>
      </c>
      <c r="O440" s="0" t="str">
        <f aca="false">H440/N440</f>
        <v>#DIV/0!</v>
      </c>
    </row>
    <row r="441" customFormat="false" ht="15.75" hidden="false" customHeight="true" outlineLevel="0" collapsed="false">
      <c r="B441" s="0" t="s">
        <v>86</v>
      </c>
      <c r="C441" s="0" t="s">
        <v>3</v>
      </c>
      <c r="F441" s="0" t="n">
        <v>2019</v>
      </c>
      <c r="G441" s="0" t="n">
        <v>9</v>
      </c>
      <c r="I441" s="0" t="n">
        <v>10861.42</v>
      </c>
      <c r="K441" s="0" t="n">
        <v>0.4573</v>
      </c>
      <c r="L441" s="0" t="str">
        <f aca="false">N441/P441</f>
        <v>#DIV/0!</v>
      </c>
      <c r="O441" s="0" t="str">
        <f aca="false">H441/N441</f>
        <v>#DIV/0!</v>
      </c>
    </row>
    <row r="442" customFormat="false" ht="15.75" hidden="false" customHeight="true" outlineLevel="0" collapsed="false">
      <c r="B442" s="0" t="s">
        <v>86</v>
      </c>
      <c r="C442" s="0" t="s">
        <v>50</v>
      </c>
      <c r="F442" s="0" t="n">
        <v>2019</v>
      </c>
      <c r="G442" s="0" t="n">
        <v>9</v>
      </c>
      <c r="I442" s="0" t="n">
        <v>321.1</v>
      </c>
      <c r="K442" s="0" t="n">
        <v>0.5179</v>
      </c>
      <c r="L442" s="0" t="str">
        <f aca="false">N442/P442</f>
        <v>#DIV/0!</v>
      </c>
      <c r="O442" s="0" t="str">
        <f aca="false">H442/N442</f>
        <v>#DIV/0!</v>
      </c>
    </row>
    <row r="443" customFormat="false" ht="15.75" hidden="false" customHeight="true" outlineLevel="0" collapsed="false">
      <c r="B443" s="0" t="s">
        <v>86</v>
      </c>
      <c r="C443" s="0" t="s">
        <v>51</v>
      </c>
      <c r="F443" s="0" t="n">
        <v>2019</v>
      </c>
      <c r="G443" s="0" t="n">
        <v>9</v>
      </c>
      <c r="I443" s="0" t="n">
        <v>0</v>
      </c>
      <c r="K443" s="0" t="str">
        <f aca="false">H443/I443</f>
        <v>#DIV/0!</v>
      </c>
      <c r="L443" s="0" t="str">
        <f aca="false">N443/P443</f>
        <v>#DIV/0!</v>
      </c>
      <c r="O443" s="0" t="str">
        <f aca="false">H443/N443</f>
        <v>#DIV/0!</v>
      </c>
    </row>
    <row r="444" customFormat="false" ht="15.75" hidden="false" customHeight="true" outlineLevel="0" collapsed="false">
      <c r="B444" s="0" t="s">
        <v>86</v>
      </c>
      <c r="C444" s="0" t="s">
        <v>3</v>
      </c>
      <c r="F444" s="0" t="n">
        <v>2019</v>
      </c>
      <c r="G444" s="0" t="n">
        <v>10</v>
      </c>
      <c r="I444" s="0" t="n">
        <v>8197.68</v>
      </c>
      <c r="K444" s="0" t="n">
        <v>0.5866</v>
      </c>
      <c r="L444" s="0" t="str">
        <f aca="false">N444/P444</f>
        <v>#DIV/0!</v>
      </c>
      <c r="O444" s="0" t="str">
        <f aca="false">H444/N444</f>
        <v>#DIV/0!</v>
      </c>
    </row>
    <row r="445" customFormat="false" ht="15.75" hidden="false" customHeight="true" outlineLevel="0" collapsed="false">
      <c r="B445" s="0" t="s">
        <v>86</v>
      </c>
      <c r="C445" s="0" t="s">
        <v>50</v>
      </c>
      <c r="F445" s="0" t="n">
        <v>2019</v>
      </c>
      <c r="G445" s="0" t="n">
        <v>10</v>
      </c>
      <c r="I445" s="0" t="n">
        <v>153.8</v>
      </c>
      <c r="K445" s="0" t="n">
        <v>0.5004</v>
      </c>
      <c r="L445" s="0" t="str">
        <f aca="false">N445/P445</f>
        <v>#DIV/0!</v>
      </c>
      <c r="O445" s="0" t="str">
        <f aca="false">H445/N445</f>
        <v>#DIV/0!</v>
      </c>
    </row>
    <row r="446" customFormat="false" ht="15.75" hidden="false" customHeight="true" outlineLevel="0" collapsed="false">
      <c r="B446" s="0" t="s">
        <v>86</v>
      </c>
      <c r="C446" s="0" t="s">
        <v>51</v>
      </c>
      <c r="F446" s="0" t="n">
        <v>2019</v>
      </c>
      <c r="G446" s="0" t="n">
        <v>10</v>
      </c>
      <c r="I446" s="0" t="n">
        <v>0</v>
      </c>
      <c r="K446" s="0" t="str">
        <f aca="false">H446/I446</f>
        <v>#DIV/0!</v>
      </c>
      <c r="L446" s="0" t="str">
        <f aca="false">N446/P446</f>
        <v>#DIV/0!</v>
      </c>
      <c r="O446" s="0" t="str">
        <f aca="false">H446/N446</f>
        <v>#DIV/0!</v>
      </c>
    </row>
    <row r="447" customFormat="false" ht="15.75" hidden="false" customHeight="true" outlineLevel="0" collapsed="false">
      <c r="B447" s="0" t="s">
        <v>86</v>
      </c>
      <c r="C447" s="0" t="s">
        <v>3</v>
      </c>
      <c r="F447" s="0" t="n">
        <v>2019</v>
      </c>
      <c r="G447" s="0" t="n">
        <v>11</v>
      </c>
      <c r="I447" s="0" t="n">
        <v>13383.75</v>
      </c>
      <c r="K447" s="0" t="n">
        <v>0.4354</v>
      </c>
      <c r="L447" s="0" t="str">
        <f aca="false">N447/P447</f>
        <v>#DIV/0!</v>
      </c>
      <c r="O447" s="0" t="str">
        <f aca="false">H447/N447</f>
        <v>#DIV/0!</v>
      </c>
    </row>
    <row r="448" customFormat="false" ht="15.75" hidden="false" customHeight="true" outlineLevel="0" collapsed="false">
      <c r="B448" s="0" t="s">
        <v>86</v>
      </c>
      <c r="C448" s="0" t="s">
        <v>50</v>
      </c>
      <c r="F448" s="0" t="n">
        <v>2019</v>
      </c>
      <c r="G448" s="0" t="n">
        <v>11</v>
      </c>
      <c r="I448" s="0" t="n">
        <v>155.28</v>
      </c>
      <c r="K448" s="0" t="n">
        <v>0.3335</v>
      </c>
      <c r="L448" s="0" t="str">
        <f aca="false">N448/P448</f>
        <v>#DIV/0!</v>
      </c>
      <c r="O448" s="0" t="str">
        <f aca="false">H448/N448</f>
        <v>#DIV/0!</v>
      </c>
    </row>
    <row r="449" customFormat="false" ht="15.75" hidden="false" customHeight="true" outlineLevel="0" collapsed="false">
      <c r="B449" s="0" t="s">
        <v>86</v>
      </c>
      <c r="C449" s="0" t="s">
        <v>51</v>
      </c>
      <c r="F449" s="0" t="n">
        <v>2019</v>
      </c>
      <c r="G449" s="0" t="n">
        <v>11</v>
      </c>
      <c r="I449" s="0" t="n">
        <v>0</v>
      </c>
      <c r="K449" s="0" t="str">
        <f aca="false">H449/I449</f>
        <v>#DIV/0!</v>
      </c>
      <c r="L449" s="0" t="str">
        <f aca="false">N449/P449</f>
        <v>#DIV/0!</v>
      </c>
      <c r="O449" s="0" t="str">
        <f aca="false">H449/N449</f>
        <v>#DIV/0!</v>
      </c>
    </row>
    <row r="450" customFormat="false" ht="15.75" hidden="false" customHeight="true" outlineLevel="0" collapsed="false">
      <c r="B450" s="0" t="s">
        <v>86</v>
      </c>
      <c r="C450" s="0" t="s">
        <v>3</v>
      </c>
      <c r="F450" s="0" t="n">
        <v>2019</v>
      </c>
      <c r="G450" s="0" t="n">
        <v>12</v>
      </c>
      <c r="H450" s="0" t="n">
        <v>12017.47</v>
      </c>
      <c r="I450" s="0" t="n">
        <v>31356.99</v>
      </c>
      <c r="J450" s="0" t="str">
        <f aca="false">I450-H450</f>
        <v>19,339.52 €</v>
      </c>
      <c r="K450" s="0" t="str">
        <f aca="false">H450/I450</f>
        <v>38.32%</v>
      </c>
      <c r="L450" s="0" t="str">
        <f aca="false">N450/P450</f>
        <v>0.47%</v>
      </c>
      <c r="M450" s="0" t="n">
        <v>1786</v>
      </c>
      <c r="N450" s="0" t="n">
        <v>36224</v>
      </c>
      <c r="O450" s="0" t="str">
        <f aca="false">H450/N450</f>
        <v>0.33 €</v>
      </c>
      <c r="P450" s="0" t="n">
        <v>7713883</v>
      </c>
      <c r="Q450" s="0" t="str">
        <f aca="false">I450/H450</f>
        <v>261%</v>
      </c>
      <c r="R450" s="0" t="str">
        <f aca="false">I450/M450</f>
        <v>17.56 €</v>
      </c>
      <c r="S450" s="0" t="str">
        <f aca="false">H450/M450</f>
        <v>6.73 €</v>
      </c>
      <c r="T450" s="0" t="str">
        <f aca="false">M450/N450</f>
        <v>5%</v>
      </c>
    </row>
    <row r="451" customFormat="false" ht="15.75" hidden="false" customHeight="true" outlineLevel="0" collapsed="false">
      <c r="B451" s="0" t="s">
        <v>86</v>
      </c>
      <c r="C451" s="0" t="s">
        <v>50</v>
      </c>
      <c r="F451" s="0" t="n">
        <v>2019</v>
      </c>
      <c r="G451" s="0" t="n">
        <v>12</v>
      </c>
      <c r="H451" s="0" t="n">
        <v>189.14</v>
      </c>
      <c r="I451" s="0" t="n">
        <v>713.28</v>
      </c>
      <c r="J451" s="0" t="str">
        <f aca="false">I451-H451</f>
        <v>524.14 €</v>
      </c>
      <c r="K451" s="0" t="str">
        <f aca="false">H451/I451</f>
        <v>26.52%</v>
      </c>
      <c r="L451" s="0" t="str">
        <f aca="false">N451/P451</f>
        <v>0.55%</v>
      </c>
      <c r="M451" s="0" t="n">
        <v>44</v>
      </c>
      <c r="N451" s="0" t="n">
        <v>769</v>
      </c>
      <c r="O451" s="0" t="str">
        <f aca="false">H451/N451</f>
        <v>0.25 €</v>
      </c>
      <c r="P451" s="0" t="n">
        <v>139439</v>
      </c>
      <c r="Q451" s="0" t="str">
        <f aca="false">I451/H451</f>
        <v>377%</v>
      </c>
      <c r="R451" s="0" t="str">
        <f aca="false">I451/M451</f>
        <v>16.21 €</v>
      </c>
      <c r="S451" s="0" t="str">
        <f aca="false">H451/M451</f>
        <v>4.30 €</v>
      </c>
      <c r="T451" s="0" t="str">
        <f aca="false">M451/N451</f>
        <v>6%</v>
      </c>
    </row>
    <row r="452" customFormat="false" ht="15.75" hidden="false" customHeight="true" outlineLevel="0" collapsed="false">
      <c r="B452" s="0" t="s">
        <v>86</v>
      </c>
      <c r="C452" s="0" t="s">
        <v>51</v>
      </c>
      <c r="F452" s="0" t="n">
        <v>2019</v>
      </c>
      <c r="G452" s="0" t="n">
        <v>12</v>
      </c>
      <c r="H452" s="0" t="n">
        <v>90.04</v>
      </c>
      <c r="I452" s="0" t="n">
        <v>87.16</v>
      </c>
      <c r="J452" s="0" t="str">
        <f aca="false">I452-H452</f>
        <v>- 2.88 €</v>
      </c>
      <c r="K452" s="0" t="str">
        <f aca="false">H452/I452</f>
        <v>103.30%</v>
      </c>
      <c r="L452" s="0" t="str">
        <f aca="false">N452/P452</f>
        <v>0.39%</v>
      </c>
      <c r="M452" s="0" t="n">
        <v>5</v>
      </c>
      <c r="N452" s="0" t="n">
        <v>538</v>
      </c>
      <c r="O452" s="0" t="str">
        <f aca="false">H452/N452</f>
        <v>0.17 €</v>
      </c>
      <c r="P452" s="0" t="n">
        <v>137930</v>
      </c>
      <c r="Q452" s="0" t="str">
        <f aca="false">I452/H452</f>
        <v>97%</v>
      </c>
      <c r="R452" s="0" t="str">
        <f aca="false">I452/M452</f>
        <v>17.43 €</v>
      </c>
      <c r="S452" s="0" t="str">
        <f aca="false">H452/M452</f>
        <v>18.01 €</v>
      </c>
      <c r="T452" s="0" t="str">
        <f aca="false">M452/N452</f>
        <v>1%</v>
      </c>
    </row>
    <row r="453" customFormat="false" ht="15.75" hidden="false" customHeight="true" outlineLevel="0" collapsed="false">
      <c r="B453" s="0" t="s">
        <v>86</v>
      </c>
      <c r="C453" s="0" t="s">
        <v>52</v>
      </c>
      <c r="F453" s="0" t="n">
        <v>2019</v>
      </c>
      <c r="G453" s="0" t="n">
        <v>12</v>
      </c>
      <c r="H453" s="0" t="n">
        <v>146.08</v>
      </c>
      <c r="I453" s="0" t="n">
        <v>106.11</v>
      </c>
      <c r="J453" s="0" t="str">
        <f aca="false">I453-H453</f>
        <v>- 39.97 €</v>
      </c>
      <c r="K453" s="0" t="str">
        <f aca="false">H453/I453</f>
        <v>137.67%</v>
      </c>
      <c r="L453" s="0" t="str">
        <f aca="false">N453/P453</f>
        <v>0.37%</v>
      </c>
      <c r="M453" s="0" t="n">
        <v>7</v>
      </c>
      <c r="N453" s="0" t="n">
        <v>861</v>
      </c>
      <c r="O453" s="0" t="str">
        <f aca="false">H453/N453</f>
        <v>0.17 €</v>
      </c>
      <c r="P453" s="0" t="n">
        <v>235316</v>
      </c>
      <c r="Q453" s="0" t="str">
        <f aca="false">I453/H453</f>
        <v>73%</v>
      </c>
      <c r="R453" s="0" t="str">
        <f aca="false">I453/M453</f>
        <v>15.16 €</v>
      </c>
      <c r="S453" s="0" t="str">
        <f aca="false">H453/M453</f>
        <v>20.87 €</v>
      </c>
      <c r="T453" s="0" t="str">
        <f aca="false">M453/N453</f>
        <v>1%</v>
      </c>
    </row>
    <row r="454" customFormat="false" ht="15.75" hidden="false" customHeight="true" outlineLevel="0" collapsed="false">
      <c r="B454" s="0" t="s">
        <v>86</v>
      </c>
      <c r="C454" s="0" t="s">
        <v>3</v>
      </c>
      <c r="F454" s="0" t="n">
        <v>2020</v>
      </c>
      <c r="G454" s="0" t="n">
        <v>1</v>
      </c>
      <c r="H454" s="0" t="n">
        <v>6708.91</v>
      </c>
      <c r="I454" s="0" t="n">
        <v>14220.09</v>
      </c>
      <c r="J454" s="0" t="str">
        <f aca="false">I454-H454</f>
        <v>7,511.18 €</v>
      </c>
      <c r="K454" s="0" t="str">
        <f aca="false">H454/I454</f>
        <v>47.18%</v>
      </c>
      <c r="L454" s="0" t="str">
        <f aca="false">N454/P454</f>
        <v>0.49%</v>
      </c>
      <c r="M454" s="0" t="n">
        <v>899</v>
      </c>
      <c r="N454" s="0" t="n">
        <v>26926</v>
      </c>
      <c r="O454" s="0" t="str">
        <f aca="false">H454/N454</f>
        <v>0.25 €</v>
      </c>
      <c r="P454" s="0" t="n">
        <v>5488068</v>
      </c>
      <c r="Q454" s="0" t="str">
        <f aca="false">I454/H454</f>
        <v>212%</v>
      </c>
      <c r="R454" s="0" t="str">
        <f aca="false">I454/M454</f>
        <v>15.82 €</v>
      </c>
      <c r="S454" s="0" t="str">
        <f aca="false">H454/M454</f>
        <v>7.46 €</v>
      </c>
      <c r="T454" s="0" t="str">
        <f aca="false">M454/N454</f>
        <v>3%</v>
      </c>
    </row>
    <row r="455" customFormat="false" ht="15.75" hidden="false" customHeight="true" outlineLevel="0" collapsed="false">
      <c r="B455" s="0" t="s">
        <v>86</v>
      </c>
      <c r="C455" s="0" t="s">
        <v>50</v>
      </c>
      <c r="F455" s="0" t="n">
        <v>2020</v>
      </c>
      <c r="G455" s="0" t="n">
        <v>1</v>
      </c>
      <c r="H455" s="0" t="n">
        <v>291.08</v>
      </c>
      <c r="I455" s="0" t="n">
        <v>704.94</v>
      </c>
      <c r="J455" s="0" t="str">
        <f aca="false">I455-H455</f>
        <v>413.86 €</v>
      </c>
      <c r="K455" s="0" t="str">
        <f aca="false">H455/I455</f>
        <v>41.29%</v>
      </c>
      <c r="L455" s="0" t="str">
        <f aca="false">N455/P455</f>
        <v>0.55%</v>
      </c>
      <c r="M455" s="0" t="n">
        <v>44</v>
      </c>
      <c r="N455" s="0" t="n">
        <v>1336</v>
      </c>
      <c r="O455" s="0" t="str">
        <f aca="false">H455/N455</f>
        <v>0.22 €</v>
      </c>
      <c r="P455" s="0" t="n">
        <v>241420</v>
      </c>
      <c r="Q455" s="0" t="str">
        <f aca="false">I455/H455</f>
        <v>242%</v>
      </c>
      <c r="R455" s="0" t="str">
        <f aca="false">I455/M455</f>
        <v>16.02 €</v>
      </c>
      <c r="S455" s="0" t="str">
        <f aca="false">H455/M455</f>
        <v>6.62 €</v>
      </c>
      <c r="T455" s="0" t="str">
        <f aca="false">M455/N455</f>
        <v>3%</v>
      </c>
    </row>
    <row r="456" customFormat="false" ht="15.75" hidden="false" customHeight="true" outlineLevel="0" collapsed="false">
      <c r="B456" s="0" t="s">
        <v>86</v>
      </c>
      <c r="C456" s="0" t="s">
        <v>51</v>
      </c>
      <c r="F456" s="0" t="n">
        <v>2020</v>
      </c>
      <c r="G456" s="0" t="n">
        <v>1</v>
      </c>
      <c r="H456" s="0" t="n">
        <v>340.29</v>
      </c>
      <c r="I456" s="0" t="n">
        <v>460.79</v>
      </c>
      <c r="J456" s="0" t="str">
        <f aca="false">I456-H456</f>
        <v>120.50 €</v>
      </c>
      <c r="K456" s="0" t="str">
        <f aca="false">H456/I456</f>
        <v>73.85%</v>
      </c>
      <c r="L456" s="0" t="str">
        <f aca="false">N456/P456</f>
        <v>0.51%</v>
      </c>
      <c r="M456" s="0" t="n">
        <v>23</v>
      </c>
      <c r="N456" s="0" t="n">
        <v>2198</v>
      </c>
      <c r="O456" s="0" t="str">
        <f aca="false">H456/N456</f>
        <v>0.15 €</v>
      </c>
      <c r="P456" s="0" t="n">
        <v>430418</v>
      </c>
      <c r="Q456" s="0" t="str">
        <f aca="false">I456/H456</f>
        <v>135%</v>
      </c>
      <c r="R456" s="0" t="str">
        <f aca="false">I456/M456</f>
        <v>20.03 €</v>
      </c>
      <c r="S456" s="0" t="str">
        <f aca="false">H456/M456</f>
        <v>14.80 €</v>
      </c>
      <c r="T456" s="0" t="str">
        <f aca="false">M456/N456</f>
        <v>1%</v>
      </c>
    </row>
    <row r="457" customFormat="false" ht="15.75" hidden="false" customHeight="true" outlineLevel="0" collapsed="false">
      <c r="B457" s="0" t="s">
        <v>86</v>
      </c>
      <c r="C457" s="0" t="s">
        <v>52</v>
      </c>
      <c r="F457" s="0" t="n">
        <v>2020</v>
      </c>
      <c r="G457" s="0" t="n">
        <v>1</v>
      </c>
      <c r="H457" s="0" t="n">
        <v>266.2</v>
      </c>
      <c r="I457" s="0" t="n">
        <v>247.46</v>
      </c>
      <c r="J457" s="0" t="str">
        <f aca="false">I457-H457</f>
        <v>- 18.74 €</v>
      </c>
      <c r="K457" s="0" t="str">
        <f aca="false">H457/I457</f>
        <v>107.57%</v>
      </c>
      <c r="L457" s="0" t="str">
        <f aca="false">N457/P457</f>
        <v>0.47%</v>
      </c>
      <c r="M457" s="0" t="n">
        <v>16</v>
      </c>
      <c r="N457" s="0" t="n">
        <v>1623</v>
      </c>
      <c r="O457" s="0" t="str">
        <f aca="false">H457/N457</f>
        <v>0.16 €</v>
      </c>
      <c r="P457" s="0" t="n">
        <v>345337</v>
      </c>
      <c r="Q457" s="0" t="str">
        <f aca="false">I457/H457</f>
        <v>93%</v>
      </c>
      <c r="R457" s="0" t="str">
        <f aca="false">I457/M457</f>
        <v>15.47 €</v>
      </c>
      <c r="S457" s="0" t="str">
        <f aca="false">H457/M457</f>
        <v>16.64 €</v>
      </c>
      <c r="T457" s="0" t="str">
        <f aca="false">M457/N457</f>
        <v>1%</v>
      </c>
    </row>
    <row r="458" customFormat="false" ht="15.75" hidden="false" customHeight="true" outlineLevel="0" collapsed="false">
      <c r="B458" s="0" t="s">
        <v>86</v>
      </c>
      <c r="C458" s="0" t="s">
        <v>3</v>
      </c>
      <c r="F458" s="0" t="n">
        <v>2020</v>
      </c>
      <c r="G458" s="0" t="n">
        <v>2</v>
      </c>
      <c r="H458" s="0" t="n">
        <v>8501.21</v>
      </c>
      <c r="I458" s="0" t="n">
        <v>16158.87</v>
      </c>
      <c r="J458" s="0" t="str">
        <f aca="false">I458-H458</f>
        <v>7,657.66 €</v>
      </c>
      <c r="K458" s="0" t="str">
        <f aca="false">H458/I458</f>
        <v>52.61%</v>
      </c>
      <c r="L458" s="0" t="str">
        <f aca="false">N458/P458</f>
        <v>0.48%</v>
      </c>
      <c r="M458" s="0" t="n">
        <v>1060</v>
      </c>
      <c r="N458" s="0" t="n">
        <v>30055</v>
      </c>
      <c r="O458" s="0" t="str">
        <f aca="false">H458/N458</f>
        <v>0.28 €</v>
      </c>
      <c r="P458" s="0" t="n">
        <v>6305719</v>
      </c>
      <c r="Q458" s="0" t="str">
        <f aca="false">I458/H458</f>
        <v>190%</v>
      </c>
      <c r="R458" s="0" t="str">
        <f aca="false">I458/M458</f>
        <v>15.24 €</v>
      </c>
      <c r="S458" s="0" t="str">
        <f aca="false">H458/M458</f>
        <v>8.02 €</v>
      </c>
      <c r="T458" s="0" t="str">
        <f aca="false">M458/N458</f>
        <v>4%</v>
      </c>
    </row>
    <row r="459" customFormat="false" ht="15.75" hidden="false" customHeight="true" outlineLevel="0" collapsed="false">
      <c r="B459" s="0" t="s">
        <v>86</v>
      </c>
      <c r="C459" s="0" t="s">
        <v>50</v>
      </c>
      <c r="F459" s="0" t="n">
        <v>2020</v>
      </c>
      <c r="G459" s="0" t="n">
        <v>2</v>
      </c>
      <c r="H459" s="0" t="n">
        <v>977.25</v>
      </c>
      <c r="I459" s="0" t="n">
        <v>1733.04</v>
      </c>
      <c r="J459" s="0" t="str">
        <f aca="false">I459-H459</f>
        <v>755.79 €</v>
      </c>
      <c r="K459" s="0" t="str">
        <f aca="false">H459/I459</f>
        <v>56.39%</v>
      </c>
      <c r="L459" s="0" t="str">
        <f aca="false">N459/P459</f>
        <v>0.44%</v>
      </c>
      <c r="M459" s="0" t="n">
        <v>93</v>
      </c>
      <c r="N459" s="0" t="n">
        <v>2797</v>
      </c>
      <c r="O459" s="0" t="str">
        <f aca="false">H459/N459</f>
        <v>0.35 €</v>
      </c>
      <c r="P459" s="0" t="n">
        <v>628874</v>
      </c>
      <c r="Q459" s="0" t="str">
        <f aca="false">I459/H459</f>
        <v>177%</v>
      </c>
      <c r="R459" s="0" t="str">
        <f aca="false">I459/M459</f>
        <v>18.63 €</v>
      </c>
      <c r="S459" s="0" t="str">
        <f aca="false">H459/M459</f>
        <v>10.51 €</v>
      </c>
      <c r="T459" s="0" t="str">
        <f aca="false">M459/N459</f>
        <v>3%</v>
      </c>
    </row>
    <row r="460" customFormat="false" ht="15.75" hidden="false" customHeight="true" outlineLevel="0" collapsed="false">
      <c r="B460" s="0" t="s">
        <v>86</v>
      </c>
      <c r="C460" s="0" t="s">
        <v>51</v>
      </c>
      <c r="F460" s="0" t="n">
        <v>2020</v>
      </c>
      <c r="G460" s="0" t="n">
        <v>2</v>
      </c>
      <c r="H460" s="0" t="n">
        <v>304.03</v>
      </c>
      <c r="I460" s="0" t="n">
        <v>476.01</v>
      </c>
      <c r="J460" s="0" t="str">
        <f aca="false">I460-H460</f>
        <v>171.98 €</v>
      </c>
      <c r="K460" s="0" t="str">
        <f aca="false">H460/I460</f>
        <v>63.87%</v>
      </c>
      <c r="L460" s="0" t="str">
        <f aca="false">N460/P460</f>
        <v>0.80%</v>
      </c>
      <c r="M460" s="0" t="n">
        <v>25</v>
      </c>
      <c r="N460" s="0" t="n">
        <v>2071</v>
      </c>
      <c r="O460" s="0" t="str">
        <f aca="false">H460/N460</f>
        <v>0.15 €</v>
      </c>
      <c r="P460" s="0" t="n">
        <v>258933</v>
      </c>
      <c r="Q460" s="0" t="str">
        <f aca="false">I460/H460</f>
        <v>157%</v>
      </c>
      <c r="R460" s="0" t="str">
        <f aca="false">I460/M460</f>
        <v>19.04 €</v>
      </c>
      <c r="S460" s="0" t="str">
        <f aca="false">H460/M460</f>
        <v>12.16 €</v>
      </c>
      <c r="T460" s="0" t="str">
        <f aca="false">M460/N460</f>
        <v>1%</v>
      </c>
    </row>
    <row r="461" customFormat="false" ht="15.75" hidden="false" customHeight="true" outlineLevel="0" collapsed="false">
      <c r="B461" s="0" t="s">
        <v>86</v>
      </c>
      <c r="C461" s="0" t="s">
        <v>52</v>
      </c>
      <c r="F461" s="0" t="n">
        <v>2020</v>
      </c>
      <c r="G461" s="0" t="n">
        <v>2</v>
      </c>
      <c r="H461" s="0" t="n">
        <v>242.99</v>
      </c>
      <c r="I461" s="0" t="n">
        <v>364.26</v>
      </c>
      <c r="J461" s="0" t="str">
        <f aca="false">I461-H461</f>
        <v>121.27 €</v>
      </c>
      <c r="K461" s="0" t="str">
        <f aca="false">H461/I461</f>
        <v>66.71%</v>
      </c>
      <c r="L461" s="0" t="str">
        <f aca="false">N461/P461</f>
        <v>0.78%</v>
      </c>
      <c r="M461" s="0" t="n">
        <v>24</v>
      </c>
      <c r="N461" s="0" t="n">
        <v>1002</v>
      </c>
      <c r="O461" s="0" t="str">
        <f aca="false">H461/N461</f>
        <v>0.24 €</v>
      </c>
      <c r="P461" s="0" t="n">
        <v>129117</v>
      </c>
      <c r="Q461" s="0" t="str">
        <f aca="false">I461/H461</f>
        <v>150%</v>
      </c>
      <c r="R461" s="0" t="str">
        <f aca="false">I461/M461</f>
        <v>15.18 €</v>
      </c>
      <c r="S461" s="0" t="str">
        <f aca="false">H461/M461</f>
        <v>10.12 €</v>
      </c>
      <c r="T461" s="0" t="str">
        <f aca="false">M461/N461</f>
        <v>2%</v>
      </c>
    </row>
    <row r="462" customFormat="false" ht="15.75" hidden="false" customHeight="true" outlineLevel="0" collapsed="false">
      <c r="B462" s="0" t="s">
        <v>86</v>
      </c>
      <c r="C462" s="0" t="s">
        <v>3</v>
      </c>
      <c r="F462" s="0" t="n">
        <v>2020</v>
      </c>
      <c r="G462" s="0" t="n">
        <v>3</v>
      </c>
      <c r="H462" s="0" t="n">
        <v>6619.17</v>
      </c>
      <c r="I462" s="0" t="n">
        <v>15762.74</v>
      </c>
      <c r="J462" s="0" t="str">
        <f aca="false">I462-H462</f>
        <v>9,143.57 €</v>
      </c>
      <c r="K462" s="0" t="str">
        <f aca="false">H462/I462</f>
        <v>41.99%</v>
      </c>
      <c r="L462" s="0" t="str">
        <f aca="false">N462/P462</f>
        <v>0.50%</v>
      </c>
      <c r="M462" s="0" t="n">
        <v>1042</v>
      </c>
      <c r="N462" s="0" t="n">
        <v>26766</v>
      </c>
      <c r="O462" s="0" t="str">
        <f aca="false">H462/N462</f>
        <v>0.25 €</v>
      </c>
      <c r="P462" s="0" t="n">
        <v>5337559</v>
      </c>
      <c r="Q462" s="0" t="str">
        <f aca="false">I462/H462</f>
        <v>238%</v>
      </c>
      <c r="R462" s="0" t="str">
        <f aca="false">I462/M462</f>
        <v>15.13 €</v>
      </c>
      <c r="S462" s="0" t="str">
        <f aca="false">H462/M462</f>
        <v>6.35 €</v>
      </c>
      <c r="T462" s="0" t="str">
        <f aca="false">M462/N462</f>
        <v>4%</v>
      </c>
    </row>
    <row r="463" customFormat="false" ht="15.75" hidden="false" customHeight="true" outlineLevel="0" collapsed="false">
      <c r="B463" s="0" t="s">
        <v>86</v>
      </c>
      <c r="C463" s="0" t="s">
        <v>50</v>
      </c>
      <c r="F463" s="0" t="n">
        <v>2020</v>
      </c>
      <c r="G463" s="0" t="n">
        <v>3</v>
      </c>
      <c r="H463" s="0" t="n">
        <v>1033.61</v>
      </c>
      <c r="I463" s="0" t="n">
        <v>2119.15</v>
      </c>
      <c r="J463" s="0" t="str">
        <f aca="false">I463-H463</f>
        <v>1,085.54 €</v>
      </c>
      <c r="K463" s="0" t="str">
        <f aca="false">H463/I463</f>
        <v>48.77%</v>
      </c>
      <c r="L463" s="0" t="str">
        <f aca="false">N463/P463</f>
        <v>0.53%</v>
      </c>
      <c r="M463" s="0" t="n">
        <v>135</v>
      </c>
      <c r="N463" s="0" t="n">
        <v>4810</v>
      </c>
      <c r="O463" s="0" t="str">
        <f aca="false">H463/N463</f>
        <v>0.21 €</v>
      </c>
      <c r="P463" s="0" t="n">
        <v>900057</v>
      </c>
      <c r="Q463" s="0" t="str">
        <f aca="false">I463/H463</f>
        <v>205%</v>
      </c>
      <c r="R463" s="0" t="str">
        <f aca="false">I463/M463</f>
        <v>15.70 €</v>
      </c>
      <c r="S463" s="0" t="str">
        <f aca="false">H463/M463</f>
        <v>7.66 €</v>
      </c>
      <c r="T463" s="0" t="str">
        <f aca="false">M463/N463</f>
        <v>3%</v>
      </c>
    </row>
    <row r="464" customFormat="false" ht="15.75" hidden="false" customHeight="true" outlineLevel="0" collapsed="false">
      <c r="B464" s="0" t="s">
        <v>86</v>
      </c>
      <c r="C464" s="0" t="s">
        <v>51</v>
      </c>
      <c r="F464" s="0" t="n">
        <v>2020</v>
      </c>
      <c r="G464" s="0" t="n">
        <v>3</v>
      </c>
      <c r="H464" s="0" t="n">
        <v>541.63</v>
      </c>
      <c r="I464" s="0" t="n">
        <v>1148.18</v>
      </c>
      <c r="J464" s="0" t="str">
        <f aca="false">I464-H464</f>
        <v>606.55 €</v>
      </c>
      <c r="K464" s="0" t="str">
        <f aca="false">H464/I464</f>
        <v>47.17%</v>
      </c>
      <c r="L464" s="0" t="str">
        <f aca="false">N464/P464</f>
        <v>0.53%</v>
      </c>
      <c r="M464" s="0" t="n">
        <v>75</v>
      </c>
      <c r="N464" s="0" t="n">
        <v>4092</v>
      </c>
      <c r="O464" s="0" t="str">
        <f aca="false">H464/N464</f>
        <v>0.13 €</v>
      </c>
      <c r="P464" s="0" t="n">
        <v>770500</v>
      </c>
      <c r="Q464" s="0" t="str">
        <f aca="false">I464/H464</f>
        <v>212%</v>
      </c>
      <c r="R464" s="0" t="str">
        <f aca="false">I464/M464</f>
        <v>15.31 €</v>
      </c>
      <c r="S464" s="0" t="str">
        <f aca="false">H464/M464</f>
        <v>7.22 €</v>
      </c>
      <c r="T464" s="0" t="str">
        <f aca="false">M464/N464</f>
        <v>2%</v>
      </c>
    </row>
    <row r="465" customFormat="false" ht="15.75" hidden="false" customHeight="true" outlineLevel="0" collapsed="false">
      <c r="B465" s="0" t="s">
        <v>86</v>
      </c>
      <c r="C465" s="0" t="s">
        <v>52</v>
      </c>
      <c r="F465" s="0" t="n">
        <v>2020</v>
      </c>
      <c r="G465" s="0" t="n">
        <v>3</v>
      </c>
      <c r="H465" s="0" t="n">
        <v>588.19</v>
      </c>
      <c r="I465" s="0" t="n">
        <v>710.5</v>
      </c>
      <c r="J465" s="0" t="str">
        <f aca="false">I465-H465</f>
        <v>122.31 €</v>
      </c>
      <c r="K465" s="0" t="str">
        <f aca="false">H465/I465</f>
        <v>82.79%</v>
      </c>
      <c r="L465" s="0" t="str">
        <f aca="false">N465/P465</f>
        <v>0.56%</v>
      </c>
      <c r="M465" s="0" t="n">
        <v>46</v>
      </c>
      <c r="N465" s="0" t="n">
        <v>3579</v>
      </c>
      <c r="O465" s="0" t="str">
        <f aca="false">H465/N465</f>
        <v>0.16 €</v>
      </c>
      <c r="P465" s="0" t="n">
        <v>637389</v>
      </c>
      <c r="Q465" s="0" t="str">
        <f aca="false">I465/H465</f>
        <v>121%</v>
      </c>
      <c r="R465" s="0" t="str">
        <f aca="false">I465/M465</f>
        <v>15.45 €</v>
      </c>
      <c r="S465" s="0" t="str">
        <f aca="false">H465/M465</f>
        <v>12.79 €</v>
      </c>
      <c r="T465" s="0" t="str">
        <f aca="false">M465/N465</f>
        <v>1%</v>
      </c>
    </row>
    <row r="466" customFormat="false" ht="15.75" hidden="false" customHeight="true" outlineLevel="0" collapsed="false">
      <c r="B466" s="0" t="s">
        <v>86</v>
      </c>
      <c r="C466" s="0" t="s">
        <v>3</v>
      </c>
      <c r="F466" s="0" t="n">
        <v>2020</v>
      </c>
      <c r="G466" s="0" t="n">
        <v>4</v>
      </c>
      <c r="H466" s="0" t="n">
        <v>4913.28</v>
      </c>
      <c r="I466" s="0" t="n">
        <v>13992.22</v>
      </c>
      <c r="J466" s="0" t="str">
        <f aca="false">I466-H466</f>
        <v>9,078.94 €</v>
      </c>
      <c r="K466" s="0" t="str">
        <f aca="false">H466/I466</f>
        <v>35.11%</v>
      </c>
      <c r="L466" s="0" t="str">
        <f aca="false">N466/P466</f>
        <v>0.51%</v>
      </c>
      <c r="M466" s="0" t="n">
        <v>934</v>
      </c>
      <c r="N466" s="0" t="n">
        <v>22846</v>
      </c>
      <c r="O466" s="0" t="str">
        <f aca="false">H466/N466</f>
        <v>0.22 €</v>
      </c>
      <c r="P466" s="0" t="n">
        <v>4510767</v>
      </c>
      <c r="Q466" s="0" t="str">
        <f aca="false">I466/H466</f>
        <v>285%</v>
      </c>
      <c r="R466" s="0" t="str">
        <f aca="false">I466/M466</f>
        <v>14.98 €</v>
      </c>
      <c r="S466" s="0" t="str">
        <f aca="false">H466/M466</f>
        <v>5.26 €</v>
      </c>
      <c r="T466" s="0" t="str">
        <f aca="false">M466/N466</f>
        <v>4%</v>
      </c>
    </row>
    <row r="467" customFormat="false" ht="15.75" hidden="false" customHeight="true" outlineLevel="0" collapsed="false">
      <c r="B467" s="0" t="s">
        <v>86</v>
      </c>
      <c r="C467" s="0" t="s">
        <v>50</v>
      </c>
      <c r="F467" s="0" t="n">
        <v>2020</v>
      </c>
      <c r="G467" s="0" t="n">
        <v>4</v>
      </c>
      <c r="H467" s="0" t="n">
        <v>449.62</v>
      </c>
      <c r="I467" s="0" t="n">
        <v>1017.24</v>
      </c>
      <c r="J467" s="0" t="str">
        <f aca="false">I467-H467</f>
        <v>567.62 €</v>
      </c>
      <c r="K467" s="0" t="str">
        <f aca="false">H467/I467</f>
        <v>44.20%</v>
      </c>
      <c r="L467" s="0" t="str">
        <f aca="false">N467/P467</f>
        <v>0.82%</v>
      </c>
      <c r="M467" s="0" t="n">
        <v>68</v>
      </c>
      <c r="N467" s="0" t="n">
        <v>2498</v>
      </c>
      <c r="O467" s="0" t="str">
        <f aca="false">H467/N467</f>
        <v>0.18 €</v>
      </c>
      <c r="P467" s="0" t="n">
        <v>305739</v>
      </c>
      <c r="Q467" s="0" t="str">
        <f aca="false">I467/H467</f>
        <v>226%</v>
      </c>
      <c r="R467" s="0" t="str">
        <f aca="false">I467/M467</f>
        <v>14.96 €</v>
      </c>
      <c r="S467" s="0" t="str">
        <f aca="false">H467/M467</f>
        <v>6.61 €</v>
      </c>
      <c r="T467" s="0" t="str">
        <f aca="false">M467/N467</f>
        <v>3%</v>
      </c>
    </row>
    <row r="468" customFormat="false" ht="15.75" hidden="false" customHeight="true" outlineLevel="0" collapsed="false">
      <c r="B468" s="0" t="s">
        <v>86</v>
      </c>
      <c r="C468" s="0" t="s">
        <v>51</v>
      </c>
      <c r="F468" s="0" t="n">
        <v>2020</v>
      </c>
      <c r="G468" s="0" t="n">
        <v>4</v>
      </c>
      <c r="H468" s="0" t="n">
        <v>443.96</v>
      </c>
      <c r="I468" s="0" t="n">
        <v>590.53</v>
      </c>
      <c r="J468" s="0" t="str">
        <f aca="false">I468-H468</f>
        <v>146.57 €</v>
      </c>
      <c r="K468" s="0" t="str">
        <f aca="false">H468/I468</f>
        <v>75.18%</v>
      </c>
      <c r="L468" s="0" t="str">
        <f aca="false">N468/P468</f>
        <v>0.87%</v>
      </c>
      <c r="M468" s="0" t="n">
        <v>35</v>
      </c>
      <c r="N468" s="0" t="n">
        <v>2848</v>
      </c>
      <c r="O468" s="0" t="str">
        <f aca="false">H468/N468</f>
        <v>0.16 €</v>
      </c>
      <c r="P468" s="0" t="n">
        <v>327266</v>
      </c>
      <c r="Q468" s="0" t="str">
        <f aca="false">I468/H468</f>
        <v>133%</v>
      </c>
      <c r="R468" s="0" t="str">
        <f aca="false">I468/M468</f>
        <v>16.87 €</v>
      </c>
      <c r="S468" s="0" t="str">
        <f aca="false">H468/M468</f>
        <v>12.68 €</v>
      </c>
      <c r="T468" s="0" t="str">
        <f aca="false">M468/N468</f>
        <v>1%</v>
      </c>
    </row>
    <row r="469" customFormat="false" ht="15.75" hidden="false" customHeight="true" outlineLevel="0" collapsed="false">
      <c r="B469" s="0" t="s">
        <v>86</v>
      </c>
      <c r="C469" s="0" t="s">
        <v>52</v>
      </c>
      <c r="F469" s="0" t="n">
        <v>2020</v>
      </c>
      <c r="G469" s="0" t="n">
        <v>4</v>
      </c>
      <c r="H469" s="0" t="n">
        <v>468.8</v>
      </c>
      <c r="I469" s="0" t="n">
        <v>712.64</v>
      </c>
      <c r="J469" s="0" t="str">
        <f aca="false">I469-H469</f>
        <v>243.84 €</v>
      </c>
      <c r="K469" s="0" t="str">
        <f aca="false">H469/I469</f>
        <v>65.78%</v>
      </c>
      <c r="L469" s="0" t="str">
        <f aca="false">N469/P469</f>
        <v>0.93%</v>
      </c>
      <c r="M469" s="0" t="n">
        <v>43</v>
      </c>
      <c r="N469" s="0" t="n">
        <v>3062</v>
      </c>
      <c r="O469" s="0" t="str">
        <f aca="false">H469/N469</f>
        <v>0.15 €</v>
      </c>
      <c r="P469" s="0" t="n">
        <v>329992</v>
      </c>
      <c r="Q469" s="0" t="str">
        <f aca="false">I469/H469</f>
        <v>152%</v>
      </c>
      <c r="R469" s="0" t="str">
        <f aca="false">I469/M469</f>
        <v>16.57 €</v>
      </c>
      <c r="S469" s="0" t="str">
        <f aca="false">H469/M469</f>
        <v>10.90 €</v>
      </c>
      <c r="T469" s="0" t="str">
        <f aca="false">M469/N469</f>
        <v>1%</v>
      </c>
    </row>
    <row r="470" customFormat="false" ht="15.75" hidden="false" customHeight="true" outlineLevel="0" collapsed="false">
      <c r="B470" s="0" t="s">
        <v>87</v>
      </c>
      <c r="C470" s="0" t="s">
        <v>3</v>
      </c>
      <c r="F470" s="0" t="n">
        <v>2020</v>
      </c>
      <c r="G470" s="0" t="n">
        <v>5</v>
      </c>
      <c r="H470" s="0" t="n">
        <v>257.45</v>
      </c>
      <c r="I470" s="0" t="n">
        <v>1550.43</v>
      </c>
      <c r="J470" s="0" t="str">
        <f aca="false">I470-H470</f>
        <v>1,292.98 €</v>
      </c>
      <c r="K470" s="0" t="str">
        <f aca="false">H470/I470</f>
        <v>16.61%</v>
      </c>
      <c r="L470" s="0" t="str">
        <f aca="false">N470/P470</f>
        <v>0.40%</v>
      </c>
      <c r="M470" s="0" t="n">
        <v>100</v>
      </c>
      <c r="N470" s="0" t="n">
        <v>2058</v>
      </c>
      <c r="O470" s="0" t="str">
        <f aca="false">H470/N470</f>
        <v>0.13 €</v>
      </c>
      <c r="P470" s="0" t="n">
        <v>520034</v>
      </c>
      <c r="Q470" s="0" t="str">
        <f aca="false">I470/H470</f>
        <v>602%</v>
      </c>
      <c r="R470" s="0" t="str">
        <f aca="false">I470/M470</f>
        <v>15.50 €</v>
      </c>
      <c r="S470" s="0" t="str">
        <f aca="false">H470/M470</f>
        <v>2.57 €</v>
      </c>
      <c r="T470" s="0" t="str">
        <f aca="false">M470/N470</f>
        <v>5%</v>
      </c>
    </row>
    <row r="471" customFormat="false" ht="15.75" hidden="false" customHeight="true" outlineLevel="0" collapsed="false">
      <c r="B471" s="0" t="s">
        <v>87</v>
      </c>
      <c r="C471" s="0" t="s">
        <v>3</v>
      </c>
      <c r="F471" s="0" t="n">
        <v>2020</v>
      </c>
      <c r="G471" s="0" t="n">
        <v>6</v>
      </c>
      <c r="H471" s="0" t="n">
        <v>600.7</v>
      </c>
      <c r="I471" s="0" t="n">
        <v>4263.46</v>
      </c>
      <c r="J471" s="0" t="str">
        <f aca="false">I471-H471</f>
        <v>3,662.76 €</v>
      </c>
      <c r="K471" s="0" t="str">
        <f aca="false">H471/I471</f>
        <v>14.09%</v>
      </c>
      <c r="L471" s="0" t="str">
        <f aca="false">N471/P471</f>
        <v>0.42%</v>
      </c>
      <c r="M471" s="0" t="n">
        <v>216</v>
      </c>
      <c r="N471" s="0" t="n">
        <v>4455</v>
      </c>
      <c r="O471" s="0" t="str">
        <f aca="false">H471/N471</f>
        <v>0.13 €</v>
      </c>
      <c r="P471" s="0" t="n">
        <v>1055594</v>
      </c>
      <c r="Q471" s="0" t="str">
        <f aca="false">I471/H471</f>
        <v>710%</v>
      </c>
      <c r="R471" s="0" t="str">
        <f aca="false">I471/M471</f>
        <v>19.74 €</v>
      </c>
      <c r="S471" s="0" t="str">
        <f aca="false">H471/M471</f>
        <v>2.78 €</v>
      </c>
      <c r="T471" s="0" t="str">
        <f aca="false">M471/N471</f>
        <v>5%</v>
      </c>
    </row>
    <row r="472" customFormat="false" ht="15.75" hidden="false" customHeight="true" outlineLevel="0" collapsed="false">
      <c r="B472" s="0" t="s">
        <v>87</v>
      </c>
      <c r="C472" s="0" t="s">
        <v>3</v>
      </c>
      <c r="F472" s="0" t="n">
        <v>2020</v>
      </c>
      <c r="G472" s="0" t="n">
        <v>7</v>
      </c>
      <c r="H472" s="0" t="n">
        <v>620.03</v>
      </c>
      <c r="I472" s="0" t="n">
        <v>4345.56</v>
      </c>
      <c r="J472" s="0" t="str">
        <f aca="false">I472-H472</f>
        <v>3,725.53 €</v>
      </c>
      <c r="K472" s="0" t="str">
        <f aca="false">H472/I472</f>
        <v>14.27%</v>
      </c>
      <c r="L472" s="0" t="str">
        <f aca="false">N472/P472</f>
        <v>0.49%</v>
      </c>
      <c r="M472" s="0" t="n">
        <v>200</v>
      </c>
      <c r="N472" s="0" t="n">
        <v>2764</v>
      </c>
      <c r="O472" s="0" t="str">
        <f aca="false">H472/N472</f>
        <v>0.22 €</v>
      </c>
      <c r="P472" s="0" t="n">
        <v>567204</v>
      </c>
      <c r="Q472" s="0" t="str">
        <f aca="false">I472/H472</f>
        <v>701%</v>
      </c>
      <c r="R472" s="0" t="str">
        <f aca="false">I472/M472</f>
        <v>21.73 €</v>
      </c>
      <c r="S472" s="0" t="str">
        <f aca="false">H472/M472</f>
        <v>3.10 €</v>
      </c>
      <c r="T472" s="0" t="str">
        <f aca="false">M472/N472</f>
        <v>7%</v>
      </c>
    </row>
    <row r="473" customFormat="false" ht="15.75" hidden="false" customHeight="true" outlineLevel="0" collapsed="false">
      <c r="A473" s="0" t="n">
        <v>2119327600395310</v>
      </c>
      <c r="B473" s="0" t="s">
        <v>88</v>
      </c>
      <c r="C473" s="0" t="s">
        <v>49</v>
      </c>
      <c r="F473" s="0" t="n">
        <v>2019</v>
      </c>
      <c r="G473" s="0" t="n">
        <v>11</v>
      </c>
      <c r="H473" s="0" t="n">
        <v>449.57</v>
      </c>
      <c r="I473" s="0" t="n">
        <v>1824.07</v>
      </c>
      <c r="J473" s="0" t="str">
        <f aca="false">I473-H473</f>
        <v>£ 1,374.50</v>
      </c>
      <c r="K473" s="0" t="str">
        <f aca="false">H473/I473</f>
        <v>24.65%</v>
      </c>
      <c r="L473" s="0" t="str">
        <f aca="false">N473/P473</f>
        <v>0.46%</v>
      </c>
      <c r="M473" s="0" t="n">
        <v>130</v>
      </c>
      <c r="N473" s="0" t="n">
        <v>1696</v>
      </c>
      <c r="O473" s="0" t="str">
        <f aca="false">H473/N473</f>
        <v>0.27 €</v>
      </c>
      <c r="P473" s="0" t="n">
        <v>365478</v>
      </c>
      <c r="Q473" s="0" t="str">
        <f aca="false">I473/H473</f>
        <v>406%</v>
      </c>
      <c r="R473" s="0" t="str">
        <f aca="false">I473/M473</f>
        <v>£ 14.03</v>
      </c>
      <c r="S473" s="0" t="str">
        <f aca="false">H473/M473</f>
        <v>£ 3.46</v>
      </c>
      <c r="T473" s="0" t="str">
        <f aca="false">M473/N473</f>
        <v>8%</v>
      </c>
    </row>
    <row r="474" customFormat="false" ht="15.75" hidden="false" customHeight="true" outlineLevel="0" collapsed="false">
      <c r="B474" s="0" t="s">
        <v>89</v>
      </c>
      <c r="C474" s="0" t="s">
        <v>49</v>
      </c>
      <c r="F474" s="0" t="n">
        <v>2019</v>
      </c>
      <c r="G474" s="0" t="n">
        <v>9</v>
      </c>
      <c r="H474" s="0" t="n">
        <v>75.52</v>
      </c>
      <c r="I474" s="0" t="n">
        <v>1754.16</v>
      </c>
      <c r="J474" s="0" t="str">
        <f aca="false">I474-H474</f>
        <v>£ 1,678.64</v>
      </c>
      <c r="K474" s="0" t="str">
        <f aca="false">H474/I474</f>
        <v>4.31%</v>
      </c>
      <c r="L474" s="0" t="str">
        <f aca="false">N474/P474</f>
        <v>0.51%</v>
      </c>
      <c r="M474" s="0" t="n">
        <v>27</v>
      </c>
      <c r="N474" s="0" t="n">
        <v>718</v>
      </c>
      <c r="O474" s="0" t="str">
        <f aca="false">H474/N474</f>
        <v>£ 0.11</v>
      </c>
      <c r="P474" s="0" t="n">
        <v>139567</v>
      </c>
      <c r="Q474" s="0" t="str">
        <f aca="false">I474/H474</f>
        <v>2323%</v>
      </c>
      <c r="R474" s="0" t="str">
        <f aca="false">I474/M474</f>
        <v>£ 64.97</v>
      </c>
      <c r="S474" s="0" t="str">
        <f aca="false">H474/M474</f>
        <v>£ 2.80</v>
      </c>
      <c r="T474" s="0" t="str">
        <f aca="false">M474/N474</f>
        <v>4%</v>
      </c>
    </row>
    <row r="475" customFormat="false" ht="15.75" hidden="false" customHeight="true" outlineLevel="0" collapsed="false">
      <c r="A475" s="0" t="n">
        <v>841740318605836</v>
      </c>
      <c r="B475" s="0" t="s">
        <v>89</v>
      </c>
      <c r="C475" s="0" t="s">
        <v>3</v>
      </c>
      <c r="F475" s="0" t="n">
        <v>2019</v>
      </c>
      <c r="G475" s="0" t="n">
        <v>9</v>
      </c>
      <c r="H475" s="0" t="n">
        <v>827.15</v>
      </c>
      <c r="I475" s="0" t="n">
        <v>12159.87</v>
      </c>
      <c r="J475" s="0" t="str">
        <f aca="false">I475-H475</f>
        <v>11,332.72 €</v>
      </c>
      <c r="K475" s="0" t="str">
        <f aca="false">H475/I475</f>
        <v>6.80%</v>
      </c>
      <c r="L475" s="0" t="str">
        <f aca="false">N475/P475</f>
        <v>0.71%</v>
      </c>
      <c r="M475" s="0" t="n">
        <v>265</v>
      </c>
      <c r="N475" s="0" t="n">
        <v>5456</v>
      </c>
      <c r="O475" s="0" t="str">
        <f aca="false">H475/N475</f>
        <v>0.15 €</v>
      </c>
      <c r="P475" s="0" t="n">
        <v>763341</v>
      </c>
      <c r="Q475" s="0" t="str">
        <f aca="false">I475/H475</f>
        <v>1470%</v>
      </c>
      <c r="R475" s="0" t="str">
        <f aca="false">I475/M475</f>
        <v>45.89 €</v>
      </c>
      <c r="S475" s="0" t="str">
        <f aca="false">H475/M475</f>
        <v>3.12 €</v>
      </c>
      <c r="T475" s="0" t="str">
        <f aca="false">M475/N475</f>
        <v>5%</v>
      </c>
    </row>
    <row r="476" customFormat="false" ht="15.75" hidden="false" customHeight="true" outlineLevel="0" collapsed="false">
      <c r="A476" s="0" t="n">
        <v>1060206679564050</v>
      </c>
      <c r="B476" s="0" t="s">
        <v>89</v>
      </c>
      <c r="C476" s="0" t="s">
        <v>50</v>
      </c>
      <c r="F476" s="0" t="n">
        <v>2019</v>
      </c>
      <c r="G476" s="0" t="n">
        <v>9</v>
      </c>
      <c r="H476" s="0" t="n">
        <v>126.11</v>
      </c>
      <c r="I476" s="0" t="n">
        <v>4032.44</v>
      </c>
      <c r="J476" s="0" t="str">
        <f aca="false">I476-H476</f>
        <v>3,906.33 €</v>
      </c>
      <c r="K476" s="0" t="str">
        <f aca="false">H476/I476</f>
        <v>3.13%</v>
      </c>
      <c r="L476" s="0" t="str">
        <f aca="false">N476/P476</f>
        <v>0.36%</v>
      </c>
      <c r="M476" s="0" t="n">
        <v>35</v>
      </c>
      <c r="N476" s="0" t="n">
        <v>1057</v>
      </c>
      <c r="O476" s="0" t="str">
        <f aca="false">H476/N476</f>
        <v>0.12 €</v>
      </c>
      <c r="P476" s="0" t="n">
        <v>296897</v>
      </c>
      <c r="Q476" s="0" t="str">
        <f aca="false">I476/H476</f>
        <v>3198%</v>
      </c>
      <c r="R476" s="0" t="str">
        <f aca="false">I476/M476</f>
        <v>115.21 €</v>
      </c>
      <c r="S476" s="0" t="str">
        <f aca="false">H476/M476</f>
        <v>3.60 €</v>
      </c>
      <c r="T476" s="0" t="str">
        <f aca="false">M476/N476</f>
        <v>3%</v>
      </c>
    </row>
    <row r="477" customFormat="false" ht="15.75" hidden="false" customHeight="true" outlineLevel="0" collapsed="false">
      <c r="A477" s="0" t="n">
        <v>1924526246479820</v>
      </c>
      <c r="B477" s="0" t="s">
        <v>89</v>
      </c>
      <c r="C477" s="0" t="s">
        <v>51</v>
      </c>
      <c r="F477" s="0" t="n">
        <v>2019</v>
      </c>
      <c r="G477" s="0" t="n">
        <v>9</v>
      </c>
      <c r="H477" s="0" t="n">
        <v>204.4</v>
      </c>
      <c r="I477" s="0" t="n">
        <v>1108.51</v>
      </c>
      <c r="J477" s="0" t="str">
        <f aca="false">I477-H477</f>
        <v>904.11 €</v>
      </c>
      <c r="K477" s="0" t="str">
        <f aca="false">H477/I477</f>
        <v>18.44%</v>
      </c>
      <c r="L477" s="0" t="str">
        <f aca="false">N477/P477</f>
        <v>0.60%</v>
      </c>
      <c r="M477" s="0" t="n">
        <v>18</v>
      </c>
      <c r="N477" s="0" t="n">
        <v>1831</v>
      </c>
      <c r="O477" s="0" t="str">
        <f aca="false">H477/N477</f>
        <v>0.11 €</v>
      </c>
      <c r="P477" s="0" t="n">
        <v>305730</v>
      </c>
      <c r="Q477" s="0" t="str">
        <f aca="false">I477/H477</f>
        <v>542%</v>
      </c>
      <c r="R477" s="0" t="str">
        <f aca="false">I477/M477</f>
        <v>61.58 €</v>
      </c>
      <c r="S477" s="0" t="str">
        <f aca="false">H477/M477</f>
        <v>11.36 €</v>
      </c>
      <c r="T477" s="0" t="str">
        <f aca="false">M477/N477</f>
        <v>1%</v>
      </c>
    </row>
    <row r="478" customFormat="false" ht="15.75" hidden="false" customHeight="true" outlineLevel="0" collapsed="false">
      <c r="A478" s="0" t="n">
        <v>586173093433597</v>
      </c>
      <c r="B478" s="0" t="s">
        <v>89</v>
      </c>
      <c r="C478" s="0" t="s">
        <v>52</v>
      </c>
      <c r="F478" s="0" t="n">
        <v>2019</v>
      </c>
      <c r="G478" s="0" t="n">
        <v>9</v>
      </c>
      <c r="H478" s="0" t="n">
        <v>50.9</v>
      </c>
      <c r="I478" s="0" t="n">
        <v>488.92</v>
      </c>
      <c r="J478" s="0" t="str">
        <f aca="false">I478-H478</f>
        <v>438.02 €</v>
      </c>
      <c r="K478" s="0" t="str">
        <f aca="false">H478/I478</f>
        <v>10.41%</v>
      </c>
      <c r="L478" s="0" t="str">
        <f aca="false">N478/P478</f>
        <v>0.65%</v>
      </c>
      <c r="M478" s="0" t="n">
        <v>10</v>
      </c>
      <c r="N478" s="0" t="n">
        <v>796</v>
      </c>
      <c r="O478" s="0" t="str">
        <f aca="false">H478/N478</f>
        <v>0.06 €</v>
      </c>
      <c r="P478" s="0" t="n">
        <v>122853</v>
      </c>
      <c r="Q478" s="0" t="str">
        <f aca="false">I478/H478</f>
        <v>961%</v>
      </c>
      <c r="R478" s="0" t="str">
        <f aca="false">I478/M478</f>
        <v>48.89 €</v>
      </c>
      <c r="S478" s="0" t="str">
        <f aca="false">H478/M478</f>
        <v>5.09 €</v>
      </c>
      <c r="T478" s="0" t="str">
        <f aca="false">M478/N478</f>
        <v>1%</v>
      </c>
    </row>
    <row r="479" customFormat="false" ht="15.75" hidden="false" customHeight="true" outlineLevel="0" collapsed="false">
      <c r="B479" s="0" t="s">
        <v>89</v>
      </c>
      <c r="C479" s="0" t="s">
        <v>75</v>
      </c>
      <c r="F479" s="0" t="n">
        <v>2019</v>
      </c>
      <c r="G479" s="0" t="n">
        <v>9</v>
      </c>
      <c r="H479" s="0" t="n">
        <v>217.57</v>
      </c>
      <c r="I479" s="0" t="n">
        <v>3995</v>
      </c>
      <c r="J479" s="0" t="str">
        <f aca="false">I479-H479</f>
        <v>$ 3,777.43</v>
      </c>
      <c r="K479" s="0" t="str">
        <f aca="false">H479/I479</f>
        <v>5.45%</v>
      </c>
      <c r="L479" s="0" t="str">
        <f aca="false">N479/P479</f>
        <v>0.30%</v>
      </c>
      <c r="M479" s="0" t="n">
        <v>25</v>
      </c>
      <c r="N479" s="0" t="n">
        <v>822</v>
      </c>
      <c r="O479" s="0" t="str">
        <f aca="false">H479/N479</f>
        <v>$ 0.26</v>
      </c>
      <c r="P479" s="0" t="n">
        <v>271440</v>
      </c>
      <c r="Q479" s="0" t="str">
        <f aca="false">I479/H479</f>
        <v>1836%</v>
      </c>
      <c r="R479" s="0" t="str">
        <f aca="false">I479/M479</f>
        <v>$ 159.80</v>
      </c>
      <c r="S479" s="0" t="str">
        <f aca="false">H479/M479</f>
        <v>$ 8.70</v>
      </c>
      <c r="T479" s="0" t="str">
        <f aca="false">M479/N479</f>
        <v>3%</v>
      </c>
    </row>
    <row r="480" customFormat="false" ht="15.75" hidden="false" customHeight="true" outlineLevel="0" collapsed="false">
      <c r="B480" s="0" t="s">
        <v>89</v>
      </c>
      <c r="C480" s="0" t="s">
        <v>90</v>
      </c>
      <c r="F480" s="0" t="n">
        <v>2019</v>
      </c>
      <c r="G480" s="0" t="n">
        <v>9</v>
      </c>
      <c r="H480" s="0" t="n">
        <v>14.47</v>
      </c>
      <c r="I480" s="0" t="n">
        <v>285.18</v>
      </c>
      <c r="J480" s="0" t="str">
        <f aca="false">I480-H480</f>
        <v>$ 270.71</v>
      </c>
      <c r="K480" s="0" t="str">
        <f aca="false">H480/I480</f>
        <v>5.07%</v>
      </c>
      <c r="L480" s="0" t="str">
        <f aca="false">N480/P480</f>
        <v>0.42%</v>
      </c>
      <c r="M480" s="0" t="n">
        <v>2</v>
      </c>
      <c r="N480" s="0" t="n">
        <v>94</v>
      </c>
      <c r="O480" s="0" t="str">
        <f aca="false">H480/N480</f>
        <v>$ 0.15</v>
      </c>
      <c r="P480" s="0" t="n">
        <v>22285</v>
      </c>
      <c r="Q480" s="0" t="str">
        <f aca="false">I480/H480</f>
        <v>1971%</v>
      </c>
      <c r="R480" s="0" t="str">
        <f aca="false">I480/M480</f>
        <v>$ 142.59</v>
      </c>
      <c r="S480" s="0" t="str">
        <f aca="false">H480/M480</f>
        <v>$ 7.24</v>
      </c>
      <c r="T480" s="0" t="str">
        <f aca="false">M480/N480</f>
        <v>2%</v>
      </c>
    </row>
    <row r="481" customFormat="false" ht="15.75" hidden="false" customHeight="true" outlineLevel="0" collapsed="false">
      <c r="B481" s="0" t="s">
        <v>89</v>
      </c>
      <c r="C481" s="0" t="s">
        <v>91</v>
      </c>
      <c r="F481" s="0" t="n">
        <v>2019</v>
      </c>
      <c r="G481" s="0" t="n">
        <v>9</v>
      </c>
      <c r="H481" s="0" t="n">
        <v>9.73</v>
      </c>
      <c r="I481" s="0" t="n">
        <v>0</v>
      </c>
      <c r="J481" s="0" t="str">
        <f aca="false">I481-H481</f>
        <v>-$ 9.73</v>
      </c>
      <c r="K481" s="0" t="str">
        <f aca="false">H481/I481</f>
        <v>#DIV/0!</v>
      </c>
      <c r="L481" s="0" t="str">
        <f aca="false">N481/P481</f>
        <v>0.52%</v>
      </c>
      <c r="M481" s="0" t="n">
        <v>0</v>
      </c>
      <c r="N481" s="0" t="n">
        <v>33</v>
      </c>
      <c r="O481" s="0" t="str">
        <f aca="false">H481/N481</f>
        <v>$ 0.29</v>
      </c>
      <c r="P481" s="0" t="n">
        <v>6361</v>
      </c>
      <c r="Q481" s="0" t="str">
        <f aca="false">I481/H481</f>
        <v>0%</v>
      </c>
      <c r="R481" s="0" t="str">
        <f aca="false">I481/M481</f>
        <v>#DIV/0!</v>
      </c>
      <c r="S481" s="0" t="str">
        <f aca="false">H481/M481</f>
        <v>#DIV/0!</v>
      </c>
      <c r="T481" s="0" t="str">
        <f aca="false">M481/N481</f>
        <v>0%</v>
      </c>
    </row>
    <row r="482" customFormat="false" ht="15.75" hidden="false" customHeight="true" outlineLevel="0" collapsed="false">
      <c r="A482" s="0" t="n">
        <v>2119327600395310</v>
      </c>
      <c r="B482" s="0" t="s">
        <v>89</v>
      </c>
      <c r="C482" s="0" t="s">
        <v>49</v>
      </c>
      <c r="F482" s="0" t="n">
        <v>2019</v>
      </c>
      <c r="G482" s="0" t="n">
        <v>10</v>
      </c>
      <c r="H482" s="0" t="n">
        <v>66.04</v>
      </c>
      <c r="I482" s="0" t="n">
        <v>1145.47</v>
      </c>
      <c r="J482" s="0" t="str">
        <f aca="false">I482-H482</f>
        <v>£ 1,079.43</v>
      </c>
      <c r="K482" s="0" t="str">
        <f aca="false">H482/I482</f>
        <v>5.77%</v>
      </c>
      <c r="L482" s="0" t="str">
        <f aca="false">N482/P482</f>
        <v>0.54%</v>
      </c>
      <c r="M482" s="0" t="n">
        <v>26</v>
      </c>
      <c r="N482" s="0" t="n">
        <v>771</v>
      </c>
      <c r="O482" s="0" t="str">
        <f aca="false">H482/N482</f>
        <v>£ 0.09</v>
      </c>
      <c r="P482" s="0" t="n">
        <v>142237</v>
      </c>
      <c r="Q482" s="0" t="str">
        <f aca="false">I482/H482</f>
        <v>1735%</v>
      </c>
      <c r="R482" s="0" t="str">
        <f aca="false">I482/M482</f>
        <v>£ 44.06</v>
      </c>
      <c r="S482" s="0" t="str">
        <f aca="false">H482/M482</f>
        <v>£ 2.54</v>
      </c>
      <c r="T482" s="0" t="str">
        <f aca="false">M482/N482</f>
        <v>3%</v>
      </c>
    </row>
    <row r="483" customFormat="false" ht="15.75" hidden="false" customHeight="true" outlineLevel="0" collapsed="false">
      <c r="A483" s="0" t="n">
        <v>841740318605836</v>
      </c>
      <c r="B483" s="0" t="s">
        <v>89</v>
      </c>
      <c r="C483" s="0" t="s">
        <v>3</v>
      </c>
      <c r="F483" s="0" t="n">
        <v>2019</v>
      </c>
      <c r="G483" s="0" t="n">
        <v>10</v>
      </c>
      <c r="H483" s="0" t="n">
        <v>1423.5</v>
      </c>
      <c r="I483" s="0" t="n">
        <v>11166.54</v>
      </c>
      <c r="J483" s="0" t="str">
        <f aca="false">I483-H483</f>
        <v>9,743.04 €</v>
      </c>
      <c r="K483" s="0" t="str">
        <f aca="false">H483/I483</f>
        <v>12.75%</v>
      </c>
      <c r="L483" s="0" t="str">
        <f aca="false">N483/P483</f>
        <v>0.73%</v>
      </c>
      <c r="M483" s="0" t="n">
        <v>272</v>
      </c>
      <c r="N483" s="0" t="n">
        <v>8500</v>
      </c>
      <c r="O483" s="0" t="str">
        <f aca="false">H483/N483</f>
        <v>0.17 €</v>
      </c>
      <c r="P483" s="0" t="n">
        <v>1160720</v>
      </c>
      <c r="Q483" s="0" t="str">
        <f aca="false">I483/H483</f>
        <v>784%</v>
      </c>
      <c r="R483" s="0" t="str">
        <f aca="false">I483/M483</f>
        <v>41.05 €</v>
      </c>
      <c r="S483" s="0" t="str">
        <f aca="false">H483/M483</f>
        <v>5.23 €</v>
      </c>
      <c r="T483" s="0" t="str">
        <f aca="false">M483/N483</f>
        <v>3%</v>
      </c>
    </row>
    <row r="484" customFormat="false" ht="15.75" hidden="false" customHeight="true" outlineLevel="0" collapsed="false">
      <c r="A484" s="0" t="n">
        <v>1060206679564050</v>
      </c>
      <c r="B484" s="0" t="s">
        <v>89</v>
      </c>
      <c r="C484" s="0" t="s">
        <v>50</v>
      </c>
      <c r="F484" s="0" t="n">
        <v>2019</v>
      </c>
      <c r="G484" s="0" t="n">
        <v>10</v>
      </c>
      <c r="H484" s="0" t="n">
        <v>190.78</v>
      </c>
      <c r="I484" s="0" t="n">
        <v>1846.85</v>
      </c>
      <c r="J484" s="0" t="str">
        <f aca="false">I484-H484</f>
        <v>1,656.07 €</v>
      </c>
      <c r="K484" s="0" t="str">
        <f aca="false">H484/I484</f>
        <v>10.33%</v>
      </c>
      <c r="L484" s="0" t="str">
        <f aca="false">N484/P484</f>
        <v>0.54%</v>
      </c>
      <c r="M484" s="0" t="n">
        <v>48</v>
      </c>
      <c r="N484" s="0" t="n">
        <v>1808</v>
      </c>
      <c r="O484" s="0" t="str">
        <f aca="false">H484/N484</f>
        <v>0.11 €</v>
      </c>
      <c r="P484" s="0" t="n">
        <v>333559</v>
      </c>
      <c r="Q484" s="0" t="str">
        <f aca="false">I484/H484</f>
        <v>968%</v>
      </c>
      <c r="R484" s="0" t="str">
        <f aca="false">I484/M484</f>
        <v>38.48 €</v>
      </c>
      <c r="S484" s="0" t="str">
        <f aca="false">H484/M484</f>
        <v>3.97 €</v>
      </c>
      <c r="T484" s="0" t="str">
        <f aca="false">M484/N484</f>
        <v>3%</v>
      </c>
    </row>
    <row r="485" customFormat="false" ht="15.75" hidden="false" customHeight="true" outlineLevel="0" collapsed="false">
      <c r="A485" s="0" t="n">
        <v>1924526246479820</v>
      </c>
      <c r="B485" s="0" t="s">
        <v>89</v>
      </c>
      <c r="C485" s="0" t="s">
        <v>51</v>
      </c>
      <c r="F485" s="0" t="n">
        <v>2019</v>
      </c>
      <c r="G485" s="0" t="n">
        <v>10</v>
      </c>
      <c r="H485" s="0" t="n">
        <v>471.07</v>
      </c>
      <c r="I485" s="0" t="n">
        <v>2670.09</v>
      </c>
      <c r="J485" s="0" t="str">
        <f aca="false">I485-H485</f>
        <v>2,199.02 €</v>
      </c>
      <c r="K485" s="0" t="str">
        <f aca="false">H485/I485</f>
        <v>17.64%</v>
      </c>
      <c r="L485" s="0" t="str">
        <f aca="false">N485/P485</f>
        <v>0.71%</v>
      </c>
      <c r="M485" s="0" t="n">
        <v>48</v>
      </c>
      <c r="N485" s="0" t="n">
        <v>4512</v>
      </c>
      <c r="O485" s="0" t="str">
        <f aca="false">H485/N485</f>
        <v>0.10 €</v>
      </c>
      <c r="P485" s="0" t="n">
        <v>637257</v>
      </c>
      <c r="Q485" s="0" t="str">
        <f aca="false">I485/H485</f>
        <v>567%</v>
      </c>
      <c r="R485" s="0" t="str">
        <f aca="false">I485/M485</f>
        <v>55.63 €</v>
      </c>
      <c r="S485" s="0" t="str">
        <f aca="false">H485/M485</f>
        <v>9.81 €</v>
      </c>
      <c r="T485" s="0" t="str">
        <f aca="false">M485/N485</f>
        <v>1%</v>
      </c>
    </row>
    <row r="486" customFormat="false" ht="15.75" hidden="false" customHeight="true" outlineLevel="0" collapsed="false">
      <c r="A486" s="0" t="n">
        <v>586173093433597</v>
      </c>
      <c r="B486" s="0" t="s">
        <v>89</v>
      </c>
      <c r="C486" s="0" t="s">
        <v>52</v>
      </c>
      <c r="F486" s="0" t="n">
        <v>2019</v>
      </c>
      <c r="G486" s="0" t="n">
        <v>10</v>
      </c>
      <c r="H486" s="0" t="n">
        <v>126.61</v>
      </c>
      <c r="I486" s="0" t="n">
        <v>409.44</v>
      </c>
      <c r="J486" s="0" t="str">
        <f aca="false">I486-H486</f>
        <v>282.83 €</v>
      </c>
      <c r="K486" s="0" t="str">
        <f aca="false">H486/I486</f>
        <v>30.92%</v>
      </c>
      <c r="L486" s="0" t="str">
        <f aca="false">N486/P486</f>
        <v>0.67%</v>
      </c>
      <c r="M486" s="0" t="n">
        <v>14</v>
      </c>
      <c r="N486" s="0" t="n">
        <v>1730</v>
      </c>
      <c r="O486" s="0" t="str">
        <f aca="false">H486/N486</f>
        <v>0.07 €</v>
      </c>
      <c r="P486" s="0" t="n">
        <v>259067</v>
      </c>
      <c r="Q486" s="0" t="str">
        <f aca="false">I486/H486</f>
        <v>323%</v>
      </c>
      <c r="R486" s="0" t="str">
        <f aca="false">I486/M486</f>
        <v>29.25 €</v>
      </c>
      <c r="S486" s="0" t="str">
        <f aca="false">H486/M486</f>
        <v>9.04 €</v>
      </c>
      <c r="T486" s="0" t="str">
        <f aca="false">M486/N486</f>
        <v>1%</v>
      </c>
    </row>
    <row r="487" customFormat="false" ht="15.75" hidden="false" customHeight="true" outlineLevel="0" collapsed="false">
      <c r="B487" s="0" t="s">
        <v>89</v>
      </c>
      <c r="C487" s="0" t="s">
        <v>75</v>
      </c>
      <c r="F487" s="0" t="n">
        <v>2019</v>
      </c>
      <c r="G487" s="0" t="n">
        <v>10</v>
      </c>
      <c r="H487" s="0" t="n">
        <v>1137.2</v>
      </c>
      <c r="I487" s="0" t="n">
        <v>13386</v>
      </c>
      <c r="J487" s="0" t="str">
        <f aca="false">I487-H487</f>
        <v>$ 12,248.80</v>
      </c>
      <c r="K487" s="0" t="str">
        <f aca="false">H487/I487</f>
        <v>8.50%</v>
      </c>
      <c r="L487" s="0" t="str">
        <f aca="false">N487/P487</f>
        <v>0.32%</v>
      </c>
      <c r="M487" s="0" t="n">
        <v>89</v>
      </c>
      <c r="N487" s="0" t="n">
        <v>3582</v>
      </c>
      <c r="O487" s="0" t="str">
        <f aca="false">H487/N487</f>
        <v>$ 0.32</v>
      </c>
      <c r="P487" s="0" t="n">
        <v>1111634</v>
      </c>
      <c r="Q487" s="0" t="str">
        <f aca="false">I487/H487</f>
        <v>1177%</v>
      </c>
      <c r="R487" s="0" t="str">
        <f aca="false">I487/M487</f>
        <v>$ 150.40</v>
      </c>
      <c r="S487" s="0" t="str">
        <f aca="false">H487/M487</f>
        <v>$ 12.78</v>
      </c>
      <c r="T487" s="0" t="str">
        <f aca="false">M487/N487</f>
        <v>2%</v>
      </c>
    </row>
    <row r="488" customFormat="false" ht="15.75" hidden="false" customHeight="true" outlineLevel="0" collapsed="false">
      <c r="B488" s="0" t="s">
        <v>89</v>
      </c>
      <c r="C488" s="0" t="s">
        <v>90</v>
      </c>
      <c r="F488" s="0" t="n">
        <v>2019</v>
      </c>
      <c r="G488" s="0" t="n">
        <v>10</v>
      </c>
      <c r="H488" s="0" t="n">
        <v>67.19</v>
      </c>
      <c r="I488" s="0" t="n">
        <v>253.16</v>
      </c>
      <c r="J488" s="0" t="str">
        <f aca="false">I488-H488</f>
        <v>$ 185.97</v>
      </c>
      <c r="K488" s="0" t="str">
        <f aca="false">H488/I488</f>
        <v>26.54%</v>
      </c>
      <c r="L488" s="0" t="str">
        <f aca="false">N488/P488</f>
        <v>0.36%</v>
      </c>
      <c r="M488" s="0" t="n">
        <v>1</v>
      </c>
      <c r="N488" s="0" t="n">
        <v>250</v>
      </c>
      <c r="O488" s="0" t="str">
        <f aca="false">H488/N488</f>
        <v>$ 0.27</v>
      </c>
      <c r="P488" s="0" t="n">
        <v>68507</v>
      </c>
      <c r="Q488" s="0" t="str">
        <f aca="false">I488/H488</f>
        <v>377%</v>
      </c>
      <c r="R488" s="0" t="str">
        <f aca="false">I488/M488</f>
        <v>$ 253.16</v>
      </c>
      <c r="S488" s="0" t="str">
        <f aca="false">H488/M488</f>
        <v>$ 67.19</v>
      </c>
      <c r="T488" s="0" t="str">
        <f aca="false">M488/N488</f>
        <v>0%</v>
      </c>
    </row>
    <row r="489" customFormat="false" ht="15.75" hidden="false" customHeight="true" outlineLevel="0" collapsed="false">
      <c r="B489" s="0" t="s">
        <v>89</v>
      </c>
      <c r="C489" s="0" t="s">
        <v>91</v>
      </c>
      <c r="F489" s="0" t="n">
        <v>2019</v>
      </c>
      <c r="G489" s="0" t="n">
        <v>10</v>
      </c>
      <c r="H489" s="0" t="n">
        <v>68.36</v>
      </c>
      <c r="I489" s="0" t="n">
        <v>3728.36</v>
      </c>
      <c r="J489" s="0" t="str">
        <f aca="false">I489-H489</f>
        <v>$ 3,660.00</v>
      </c>
      <c r="K489" s="0" t="str">
        <f aca="false">H489/I489</f>
        <v>1.83%</v>
      </c>
      <c r="L489" s="0" t="str">
        <f aca="false">N489/P489</f>
        <v>0.51%</v>
      </c>
      <c r="M489" s="0" t="n">
        <v>2</v>
      </c>
      <c r="N489" s="0" t="n">
        <v>238</v>
      </c>
      <c r="O489" s="0" t="str">
        <f aca="false">H489/N489</f>
        <v>$ 0.29</v>
      </c>
      <c r="P489" s="0" t="n">
        <v>47003</v>
      </c>
      <c r="Q489" s="0" t="str">
        <f aca="false">I489/H489</f>
        <v>5454%</v>
      </c>
      <c r="R489" s="0" t="str">
        <f aca="false">I489/M489</f>
        <v>$ 1,864.18</v>
      </c>
      <c r="S489" s="0" t="str">
        <f aca="false">H489/M489</f>
        <v>$ 34.18</v>
      </c>
      <c r="T489" s="0" t="str">
        <f aca="false">M489/N489</f>
        <v>1%</v>
      </c>
    </row>
    <row r="490" customFormat="false" ht="15.75" hidden="false" customHeight="true" outlineLevel="0" collapsed="false">
      <c r="A490" s="0" t="n">
        <v>2119327600395310</v>
      </c>
      <c r="B490" s="0" t="s">
        <v>89</v>
      </c>
      <c r="C490" s="0" t="s">
        <v>49</v>
      </c>
      <c r="F490" s="0" t="n">
        <v>2019</v>
      </c>
      <c r="G490" s="0" t="n">
        <v>11</v>
      </c>
      <c r="H490" s="0" t="n">
        <v>135.55</v>
      </c>
      <c r="I490" s="0" t="n">
        <v>1619.76</v>
      </c>
      <c r="J490" s="0" t="str">
        <f aca="false">I490-H490</f>
        <v>£ 1,484.21</v>
      </c>
      <c r="K490" s="0" t="str">
        <f aca="false">H490/I490</f>
        <v>8.37%</v>
      </c>
      <c r="L490" s="0" t="str">
        <f aca="false">N490/P490</f>
        <v>0.47%</v>
      </c>
      <c r="M490" s="0" t="n">
        <v>28</v>
      </c>
      <c r="N490" s="0" t="n">
        <v>1307</v>
      </c>
      <c r="O490" s="0" t="str">
        <f aca="false">H490/N490</f>
        <v>£ 0.10</v>
      </c>
      <c r="P490" s="0" t="n">
        <v>277128</v>
      </c>
      <c r="Q490" s="0" t="str">
        <f aca="false">I490/H490</f>
        <v>1195%</v>
      </c>
      <c r="R490" s="0" t="str">
        <f aca="false">I490/M490</f>
        <v>£ 57.85</v>
      </c>
      <c r="S490" s="0" t="str">
        <f aca="false">H490/M490</f>
        <v>£ 4.84</v>
      </c>
      <c r="T490" s="0" t="str">
        <f aca="false">M490/N490</f>
        <v>2%</v>
      </c>
    </row>
    <row r="491" customFormat="false" ht="15.75" hidden="false" customHeight="true" outlineLevel="0" collapsed="false">
      <c r="A491" s="0" t="n">
        <v>841740318605836</v>
      </c>
      <c r="B491" s="0" t="s">
        <v>89</v>
      </c>
      <c r="C491" s="0" t="s">
        <v>3</v>
      </c>
      <c r="F491" s="0" t="n">
        <v>2019</v>
      </c>
      <c r="G491" s="0" t="n">
        <v>11</v>
      </c>
      <c r="H491" s="0" t="n">
        <v>2048.02</v>
      </c>
      <c r="I491" s="0" t="n">
        <v>9953.04</v>
      </c>
      <c r="J491" s="0" t="str">
        <f aca="false">I491-H491</f>
        <v>7,905.02 €</v>
      </c>
      <c r="K491" s="0" t="str">
        <f aca="false">H491/I491</f>
        <v>20.58%</v>
      </c>
      <c r="L491" s="0" t="str">
        <f aca="false">N491/P491</f>
        <v>0.57%</v>
      </c>
      <c r="M491" s="0" t="n">
        <v>274</v>
      </c>
      <c r="N491" s="0" t="n">
        <v>11800</v>
      </c>
      <c r="O491" s="0" t="str">
        <f aca="false">H491/N491</f>
        <v>0.17 €</v>
      </c>
      <c r="P491" s="0" t="n">
        <v>2073424</v>
      </c>
      <c r="Q491" s="0" t="str">
        <f aca="false">I491/H491</f>
        <v>486%</v>
      </c>
      <c r="R491" s="0" t="str">
        <f aca="false">I491/M491</f>
        <v>36.32 €</v>
      </c>
      <c r="S491" s="0" t="str">
        <f aca="false">H491/M491</f>
        <v>7.47 €</v>
      </c>
      <c r="T491" s="0" t="str">
        <f aca="false">M491/N491</f>
        <v>2%</v>
      </c>
    </row>
    <row r="492" customFormat="false" ht="15.75" hidden="false" customHeight="true" outlineLevel="0" collapsed="false">
      <c r="A492" s="0" t="n">
        <v>1060206679564050</v>
      </c>
      <c r="B492" s="0" t="s">
        <v>89</v>
      </c>
      <c r="C492" s="0" t="s">
        <v>50</v>
      </c>
      <c r="F492" s="0" t="n">
        <v>2019</v>
      </c>
      <c r="G492" s="0" t="n">
        <v>11</v>
      </c>
      <c r="H492" s="0" t="n">
        <v>250.38</v>
      </c>
      <c r="I492" s="0" t="n">
        <v>2225.15</v>
      </c>
      <c r="J492" s="0" t="str">
        <f aca="false">I492-H492</f>
        <v>1,974.77 €</v>
      </c>
      <c r="K492" s="0" t="str">
        <f aca="false">H492/I492</f>
        <v>11.25%</v>
      </c>
      <c r="L492" s="0" t="str">
        <f aca="false">N492/P492</f>
        <v>0.53%</v>
      </c>
      <c r="M492" s="0" t="n">
        <v>49</v>
      </c>
      <c r="N492" s="0" t="n">
        <v>2320</v>
      </c>
      <c r="O492" s="0" t="str">
        <f aca="false">H492/N492</f>
        <v>0.11 €</v>
      </c>
      <c r="P492" s="0" t="n">
        <v>438845</v>
      </c>
      <c r="Q492" s="0" t="str">
        <f aca="false">I492/H492</f>
        <v>889%</v>
      </c>
      <c r="R492" s="0" t="str">
        <f aca="false">I492/M492</f>
        <v>45.41 €</v>
      </c>
      <c r="S492" s="0" t="str">
        <f aca="false">H492/M492</f>
        <v>5.11 €</v>
      </c>
      <c r="T492" s="0" t="str">
        <f aca="false">M492/N492</f>
        <v>2%</v>
      </c>
    </row>
    <row r="493" customFormat="false" ht="15.75" hidden="false" customHeight="true" outlineLevel="0" collapsed="false">
      <c r="A493" s="0" t="n">
        <v>1924526246479820</v>
      </c>
      <c r="B493" s="0" t="s">
        <v>89</v>
      </c>
      <c r="C493" s="0" t="s">
        <v>51</v>
      </c>
      <c r="F493" s="0" t="n">
        <v>2019</v>
      </c>
      <c r="G493" s="0" t="n">
        <v>11</v>
      </c>
      <c r="H493" s="0" t="n">
        <v>733.41</v>
      </c>
      <c r="I493" s="0" t="n">
        <v>1642.05</v>
      </c>
      <c r="J493" s="0" t="str">
        <f aca="false">I493-H493</f>
        <v>908.64 €</v>
      </c>
      <c r="K493" s="0" t="str">
        <f aca="false">H493/I493</f>
        <v>44.66%</v>
      </c>
      <c r="L493" s="0" t="str">
        <f aca="false">N493/P493</f>
        <v>0.59%</v>
      </c>
      <c r="M493" s="0" t="n">
        <v>42</v>
      </c>
      <c r="N493" s="0" t="n">
        <v>7512</v>
      </c>
      <c r="O493" s="0" t="str">
        <f aca="false">H493/N493</f>
        <v>0.10 €</v>
      </c>
      <c r="P493" s="0" t="n">
        <v>1272876</v>
      </c>
      <c r="Q493" s="0" t="str">
        <f aca="false">I493/H493</f>
        <v>224%</v>
      </c>
      <c r="R493" s="0" t="str">
        <f aca="false">I493/M493</f>
        <v>39.10 €</v>
      </c>
      <c r="S493" s="0" t="str">
        <f aca="false">H493/M493</f>
        <v>17.46 €</v>
      </c>
      <c r="T493" s="0" t="str">
        <f aca="false">M493/N493</f>
        <v>1%</v>
      </c>
    </row>
    <row r="494" customFormat="false" ht="15.75" hidden="false" customHeight="true" outlineLevel="0" collapsed="false">
      <c r="A494" s="0" t="n">
        <v>586173093433597</v>
      </c>
      <c r="B494" s="0" t="s">
        <v>89</v>
      </c>
      <c r="C494" s="0" t="s">
        <v>52</v>
      </c>
      <c r="F494" s="0" t="n">
        <v>2019</v>
      </c>
      <c r="G494" s="0" t="n">
        <v>11</v>
      </c>
      <c r="H494" s="0" t="n">
        <v>922.56</v>
      </c>
      <c r="I494" s="0" t="n">
        <v>3802.01</v>
      </c>
      <c r="J494" s="0" t="str">
        <f aca="false">I494-H494</f>
        <v>2,879.45 €</v>
      </c>
      <c r="K494" s="0" t="str">
        <f aca="false">H494/I494</f>
        <v>24.27%</v>
      </c>
      <c r="L494" s="0" t="str">
        <f aca="false">N494/P494</f>
        <v>0.59%</v>
      </c>
      <c r="M494" s="0" t="n">
        <v>77</v>
      </c>
      <c r="N494" s="0" t="n">
        <v>8010</v>
      </c>
      <c r="O494" s="0" t="str">
        <f aca="false">H494/N494</f>
        <v>0.12 €</v>
      </c>
      <c r="P494" s="0" t="n">
        <v>1360158</v>
      </c>
      <c r="Q494" s="0" t="str">
        <f aca="false">I494/H494</f>
        <v>412%</v>
      </c>
      <c r="R494" s="0" t="str">
        <f aca="false">I494/M494</f>
        <v>49.38 €</v>
      </c>
      <c r="S494" s="0" t="str">
        <f aca="false">H494/M494</f>
        <v>11.98 €</v>
      </c>
      <c r="T494" s="0" t="str">
        <f aca="false">M494/N494</f>
        <v>1%</v>
      </c>
    </row>
    <row r="495" customFormat="false" ht="15.75" hidden="false" customHeight="true" outlineLevel="0" collapsed="false">
      <c r="B495" s="0" t="s">
        <v>89</v>
      </c>
      <c r="C495" s="0" t="s">
        <v>75</v>
      </c>
      <c r="F495" s="0" t="n">
        <v>2019</v>
      </c>
      <c r="G495" s="0" t="n">
        <v>11</v>
      </c>
      <c r="H495" s="0" t="n">
        <v>1286.34</v>
      </c>
      <c r="I495" s="0" t="n">
        <v>13440</v>
      </c>
      <c r="J495" s="0" t="str">
        <f aca="false">I495-H495</f>
        <v>$ 12,153.66</v>
      </c>
      <c r="K495" s="0" t="str">
        <f aca="false">H495/I495</f>
        <v>9.57%</v>
      </c>
      <c r="L495" s="0" t="str">
        <f aca="false">N495/P495</f>
        <v>0.30%</v>
      </c>
      <c r="M495" s="0" t="n">
        <v>88</v>
      </c>
      <c r="N495" s="0" t="n">
        <v>3994</v>
      </c>
      <c r="O495" s="0" t="str">
        <f aca="false">H495/N495</f>
        <v>$ 0.32</v>
      </c>
      <c r="P495" s="0" t="n">
        <v>1350262</v>
      </c>
      <c r="Q495" s="0" t="str">
        <f aca="false">I495/H495</f>
        <v>1045%</v>
      </c>
      <c r="R495" s="0" t="str">
        <f aca="false">I495/M495</f>
        <v>$ 152.73</v>
      </c>
      <c r="S495" s="0" t="str">
        <f aca="false">H495/M495</f>
        <v>$ 14.62</v>
      </c>
      <c r="T495" s="0" t="str">
        <f aca="false">M495/N495</f>
        <v>2%</v>
      </c>
    </row>
    <row r="496" customFormat="false" ht="15.75" hidden="false" customHeight="true" outlineLevel="0" collapsed="false">
      <c r="B496" s="0" t="s">
        <v>89</v>
      </c>
      <c r="C496" s="0" t="s">
        <v>90</v>
      </c>
      <c r="F496" s="0" t="n">
        <v>2019</v>
      </c>
      <c r="G496" s="0" t="n">
        <v>11</v>
      </c>
      <c r="H496" s="0" t="n">
        <v>104.53</v>
      </c>
      <c r="I496" s="0" t="n">
        <v>186.18</v>
      </c>
      <c r="J496" s="0" t="str">
        <f aca="false">I496-H496</f>
        <v>$ 81.65</v>
      </c>
      <c r="K496" s="0" t="str">
        <f aca="false">H496/I496</f>
        <v>56.14%</v>
      </c>
      <c r="L496" s="0" t="str">
        <f aca="false">N496/P496</f>
        <v>0.43%</v>
      </c>
      <c r="M496" s="0" t="n">
        <v>1</v>
      </c>
      <c r="N496" s="0" t="n">
        <v>357</v>
      </c>
      <c r="O496" s="0" t="str">
        <f aca="false">H496/N496</f>
        <v>$ 0.29</v>
      </c>
      <c r="P496" s="0" t="n">
        <v>83013</v>
      </c>
      <c r="Q496" s="0" t="str">
        <f aca="false">I496/H496</f>
        <v>178%</v>
      </c>
      <c r="R496" s="0" t="str">
        <f aca="false">I496/M496</f>
        <v>$ 186.18</v>
      </c>
      <c r="S496" s="0" t="str">
        <f aca="false">H496/M496</f>
        <v>$ 104.53</v>
      </c>
      <c r="T496" s="0" t="str">
        <f aca="false">M496/N496</f>
        <v>0%</v>
      </c>
    </row>
    <row r="497" customFormat="false" ht="15.75" hidden="false" customHeight="true" outlineLevel="0" collapsed="false">
      <c r="B497" s="0" t="s">
        <v>89</v>
      </c>
      <c r="C497" s="0" t="s">
        <v>91</v>
      </c>
      <c r="F497" s="0" t="n">
        <v>2019</v>
      </c>
      <c r="G497" s="0" t="n">
        <v>11</v>
      </c>
      <c r="H497" s="0" t="n">
        <v>81</v>
      </c>
      <c r="I497" s="0" t="n">
        <v>0</v>
      </c>
      <c r="J497" s="0" t="str">
        <f aca="false">I497-H497</f>
        <v>-$ 81.00</v>
      </c>
      <c r="K497" s="0" t="str">
        <f aca="false">H497/I497</f>
        <v>#DIV/0!</v>
      </c>
      <c r="L497" s="0" t="str">
        <f aca="false">N497/P497</f>
        <v>0.45%</v>
      </c>
      <c r="M497" s="0" t="n">
        <v>0</v>
      </c>
      <c r="N497" s="0" t="n">
        <v>267</v>
      </c>
      <c r="O497" s="0" t="str">
        <f aca="false">H497/N497</f>
        <v>$ 0.30</v>
      </c>
      <c r="P497" s="0" t="n">
        <v>58957</v>
      </c>
      <c r="Q497" s="0" t="str">
        <f aca="false">I497/H497</f>
        <v>0%</v>
      </c>
      <c r="R497" s="0" t="str">
        <f aca="false">I497/M497</f>
        <v>#DIV/0!</v>
      </c>
      <c r="S497" s="0" t="str">
        <f aca="false">H497/M497</f>
        <v>#DIV/0!</v>
      </c>
      <c r="T497" s="0" t="str">
        <f aca="false">M497/N497</f>
        <v>0%</v>
      </c>
    </row>
    <row r="498" customFormat="false" ht="15.75" hidden="false" customHeight="true" outlineLevel="0" collapsed="false">
      <c r="A498" s="0" t="n">
        <v>2119327600395310</v>
      </c>
      <c r="B498" s="0" t="s">
        <v>89</v>
      </c>
      <c r="C498" s="0" t="s">
        <v>49</v>
      </c>
      <c r="F498" s="0" t="n">
        <v>2019</v>
      </c>
      <c r="G498" s="0" t="n">
        <v>12</v>
      </c>
      <c r="H498" s="0" t="n">
        <v>104.42</v>
      </c>
      <c r="I498" s="0" t="n">
        <v>1088.98</v>
      </c>
      <c r="J498" s="0" t="str">
        <f aca="false">I498-H498</f>
        <v>£ 984.56</v>
      </c>
      <c r="K498" s="0" t="str">
        <f aca="false">H498/I498</f>
        <v>9.59%</v>
      </c>
      <c r="L498" s="0" t="str">
        <f aca="false">N498/P498</f>
        <v>0.58%</v>
      </c>
      <c r="M498" s="0" t="n">
        <v>23</v>
      </c>
      <c r="N498" s="0" t="n">
        <v>1198</v>
      </c>
      <c r="O498" s="0" t="str">
        <f aca="false">H498/N498</f>
        <v>£ 0.09</v>
      </c>
      <c r="P498" s="0" t="n">
        <v>205124</v>
      </c>
      <c r="Q498" s="0" t="str">
        <f aca="false">I498/H498</f>
        <v>1043%</v>
      </c>
      <c r="R498" s="0" t="str">
        <f aca="false">I498/M498</f>
        <v>£ 47.35</v>
      </c>
      <c r="S498" s="0" t="str">
        <f aca="false">H498/M498</f>
        <v>£ 4.54</v>
      </c>
      <c r="T498" s="0" t="str">
        <f aca="false">M498/N498</f>
        <v>2%</v>
      </c>
    </row>
    <row r="499" customFormat="false" ht="15.75" hidden="false" customHeight="true" outlineLevel="0" collapsed="false">
      <c r="A499" s="0" t="n">
        <v>841740318605836</v>
      </c>
      <c r="B499" s="0" t="s">
        <v>89</v>
      </c>
      <c r="C499" s="0" t="s">
        <v>3</v>
      </c>
      <c r="F499" s="0" t="n">
        <v>2019</v>
      </c>
      <c r="G499" s="0" t="n">
        <v>12</v>
      </c>
      <c r="H499" s="0" t="n">
        <v>1426.06</v>
      </c>
      <c r="I499" s="0" t="n">
        <v>17182.02</v>
      </c>
      <c r="J499" s="0" t="str">
        <f aca="false">I499-H499</f>
        <v>15,755.96 €</v>
      </c>
      <c r="K499" s="0" t="str">
        <f aca="false">H499/I499</f>
        <v>8.30%</v>
      </c>
      <c r="L499" s="0" t="str">
        <f aca="false">N499/P499</f>
        <v>0.68%</v>
      </c>
      <c r="M499" s="0" t="n">
        <v>375</v>
      </c>
      <c r="N499" s="0" t="n">
        <v>9638</v>
      </c>
      <c r="O499" s="0" t="str">
        <f aca="false">H499/N499</f>
        <v>0.15 €</v>
      </c>
      <c r="P499" s="0" t="n">
        <v>1407414</v>
      </c>
      <c r="Q499" s="0" t="str">
        <f aca="false">I499/H499</f>
        <v>1205%</v>
      </c>
      <c r="R499" s="0" t="str">
        <f aca="false">I499/M499</f>
        <v>45.82 €</v>
      </c>
      <c r="S499" s="0" t="str">
        <f aca="false">H499/M499</f>
        <v>3.80 €</v>
      </c>
      <c r="T499" s="0" t="str">
        <f aca="false">M499/N499</f>
        <v>4%</v>
      </c>
    </row>
    <row r="500" customFormat="false" ht="15.75" hidden="false" customHeight="true" outlineLevel="0" collapsed="false">
      <c r="A500" s="0" t="n">
        <v>1060206679564050</v>
      </c>
      <c r="B500" s="0" t="s">
        <v>89</v>
      </c>
      <c r="C500" s="0" t="s">
        <v>50</v>
      </c>
      <c r="F500" s="0" t="n">
        <v>2019</v>
      </c>
      <c r="G500" s="0" t="n">
        <v>12</v>
      </c>
      <c r="H500" s="0" t="n">
        <v>217.34</v>
      </c>
      <c r="I500" s="0" t="n">
        <v>2798.53</v>
      </c>
      <c r="J500" s="0" t="str">
        <f aca="false">I500-H500</f>
        <v>2,581.19 €</v>
      </c>
      <c r="K500" s="0" t="str">
        <f aca="false">H500/I500</f>
        <v>7.77%</v>
      </c>
      <c r="L500" s="0" t="str">
        <f aca="false">N500/P500</f>
        <v>0.61%</v>
      </c>
      <c r="M500" s="0" t="n">
        <v>52</v>
      </c>
      <c r="N500" s="0" t="n">
        <v>1792</v>
      </c>
      <c r="O500" s="0" t="str">
        <f aca="false">H500/N500</f>
        <v>0.12 €</v>
      </c>
      <c r="P500" s="0" t="n">
        <v>293987</v>
      </c>
      <c r="Q500" s="0" t="str">
        <f aca="false">I500/H500</f>
        <v>1288%</v>
      </c>
      <c r="R500" s="0" t="str">
        <f aca="false">I500/M500</f>
        <v>53.82 €</v>
      </c>
      <c r="S500" s="0" t="str">
        <f aca="false">H500/M500</f>
        <v>4.18 €</v>
      </c>
      <c r="T500" s="0" t="str">
        <f aca="false">M500/N500</f>
        <v>3%</v>
      </c>
    </row>
    <row r="501" customFormat="false" ht="15.75" hidden="false" customHeight="true" outlineLevel="0" collapsed="false">
      <c r="A501" s="0" t="n">
        <v>1924526246479820</v>
      </c>
      <c r="B501" s="0" t="s">
        <v>89</v>
      </c>
      <c r="C501" s="0" t="s">
        <v>51</v>
      </c>
      <c r="F501" s="0" t="n">
        <v>2019</v>
      </c>
      <c r="G501" s="0" t="n">
        <v>12</v>
      </c>
      <c r="H501" s="0" t="n">
        <v>159.96</v>
      </c>
      <c r="I501" s="0" t="n">
        <v>1874.84</v>
      </c>
      <c r="J501" s="0" t="str">
        <f aca="false">I501-H501</f>
        <v>1,714.88 €</v>
      </c>
      <c r="K501" s="0" t="str">
        <f aca="false">H501/I501</f>
        <v>8.53%</v>
      </c>
      <c r="L501" s="0" t="str">
        <f aca="false">N501/P501</f>
        <v>0.57%</v>
      </c>
      <c r="M501" s="0" t="n">
        <v>31</v>
      </c>
      <c r="N501" s="0" t="n">
        <v>1956</v>
      </c>
      <c r="O501" s="0" t="str">
        <f aca="false">H501/N501</f>
        <v>0.08 €</v>
      </c>
      <c r="P501" s="0" t="n">
        <v>343354</v>
      </c>
      <c r="Q501" s="0" t="str">
        <f aca="false">I501/H501</f>
        <v>1172%</v>
      </c>
      <c r="R501" s="0" t="str">
        <f aca="false">I501/M501</f>
        <v>60.48 €</v>
      </c>
      <c r="S501" s="0" t="str">
        <f aca="false">H501/M501</f>
        <v>5.16 €</v>
      </c>
      <c r="T501" s="0" t="str">
        <f aca="false">M501/N501</f>
        <v>2%</v>
      </c>
    </row>
    <row r="502" customFormat="false" ht="15.75" hidden="false" customHeight="true" outlineLevel="0" collapsed="false">
      <c r="A502" s="0" t="n">
        <v>586173093433597</v>
      </c>
      <c r="B502" s="0" t="s">
        <v>89</v>
      </c>
      <c r="C502" s="0" t="s">
        <v>52</v>
      </c>
      <c r="F502" s="0" t="n">
        <v>2019</v>
      </c>
      <c r="G502" s="0" t="n">
        <v>12</v>
      </c>
      <c r="H502" s="0" t="n">
        <v>130.67</v>
      </c>
      <c r="I502" s="0" t="n">
        <v>925.16</v>
      </c>
      <c r="J502" s="0" t="str">
        <f aca="false">I502-H502</f>
        <v>794.49 €</v>
      </c>
      <c r="K502" s="0" t="str">
        <f aca="false">H502/I502</f>
        <v>14.12%</v>
      </c>
      <c r="L502" s="0" t="str">
        <f aca="false">N502/P502</f>
        <v>0.59%</v>
      </c>
      <c r="M502" s="0" t="n">
        <v>16</v>
      </c>
      <c r="N502" s="0" t="n">
        <v>1936</v>
      </c>
      <c r="O502" s="0" t="str">
        <f aca="false">H502/N502</f>
        <v>0.07 €</v>
      </c>
      <c r="P502" s="0" t="n">
        <v>330877</v>
      </c>
      <c r="Q502" s="0" t="str">
        <f aca="false">I502/H502</f>
        <v>708%</v>
      </c>
      <c r="R502" s="0" t="str">
        <f aca="false">I502/M502</f>
        <v>57.82 €</v>
      </c>
      <c r="S502" s="0" t="str">
        <f aca="false">H502/M502</f>
        <v>8.17 €</v>
      </c>
      <c r="T502" s="0" t="str">
        <f aca="false">M502/N502</f>
        <v>1%</v>
      </c>
    </row>
    <row r="503" customFormat="false" ht="15.75" hidden="false" customHeight="true" outlineLevel="0" collapsed="false">
      <c r="B503" s="0" t="s">
        <v>89</v>
      </c>
      <c r="C503" s="0" t="s">
        <v>75</v>
      </c>
      <c r="F503" s="0" t="n">
        <v>2019</v>
      </c>
      <c r="G503" s="0" t="n">
        <v>12</v>
      </c>
      <c r="H503" s="0" t="n">
        <v>1929.5</v>
      </c>
      <c r="I503" s="0" t="n">
        <v>16940</v>
      </c>
      <c r="J503" s="0" t="str">
        <f aca="false">I503-H503</f>
        <v>$ 15,010.50</v>
      </c>
      <c r="K503" s="0" t="str">
        <f aca="false">H503/I503</f>
        <v>11.39%</v>
      </c>
      <c r="L503" s="0" t="str">
        <f aca="false">N503/P503</f>
        <v>0.36%</v>
      </c>
      <c r="M503" s="0" t="n">
        <v>130</v>
      </c>
      <c r="N503" s="0" t="n">
        <v>5663</v>
      </c>
      <c r="O503" s="0" t="str">
        <f aca="false">H503/N503</f>
        <v>$ 0.34</v>
      </c>
      <c r="P503" s="0" t="n">
        <v>1571807</v>
      </c>
      <c r="Q503" s="0" t="str">
        <f aca="false">I503/H503</f>
        <v>878%</v>
      </c>
      <c r="R503" s="0" t="str">
        <f aca="false">I503/M503</f>
        <v>$ 130.31</v>
      </c>
      <c r="S503" s="0" t="str">
        <f aca="false">H503/M503</f>
        <v>$ 14.84</v>
      </c>
      <c r="T503" s="0" t="str">
        <f aca="false">M503/N503</f>
        <v>2%</v>
      </c>
    </row>
    <row r="504" customFormat="false" ht="15.75" hidden="false" customHeight="true" outlineLevel="0" collapsed="false">
      <c r="B504" s="0" t="s">
        <v>89</v>
      </c>
      <c r="C504" s="0" t="s">
        <v>90</v>
      </c>
      <c r="F504" s="0" t="n">
        <v>2019</v>
      </c>
      <c r="G504" s="0" t="n">
        <v>12</v>
      </c>
      <c r="H504" s="0" t="n">
        <v>7.64</v>
      </c>
      <c r="I504" s="0" t="n">
        <v>99</v>
      </c>
      <c r="J504" s="0" t="str">
        <f aca="false">I504-H504</f>
        <v>$ 91.36</v>
      </c>
      <c r="K504" s="0" t="str">
        <f aca="false">H504/I504</f>
        <v>7.72%</v>
      </c>
      <c r="L504" s="0" t="str">
        <f aca="false">N504/P504</f>
        <v>0.79%</v>
      </c>
      <c r="M504" s="0" t="n">
        <v>1</v>
      </c>
      <c r="N504" s="0" t="n">
        <v>92</v>
      </c>
      <c r="O504" s="0" t="str">
        <f aca="false">H504/N504</f>
        <v>$ 0.08</v>
      </c>
      <c r="P504" s="0" t="n">
        <v>11701</v>
      </c>
      <c r="Q504" s="0" t="str">
        <f aca="false">I504/H504</f>
        <v>1296%</v>
      </c>
      <c r="R504" s="0" t="str">
        <f aca="false">I504/M504</f>
        <v>$ 99.00</v>
      </c>
      <c r="S504" s="0" t="str">
        <f aca="false">H504/M504</f>
        <v>$ 7.64</v>
      </c>
      <c r="T504" s="0" t="str">
        <f aca="false">M504/N504</f>
        <v>1%</v>
      </c>
    </row>
    <row r="505" customFormat="false" ht="15.75" hidden="false" customHeight="true" outlineLevel="0" collapsed="false">
      <c r="B505" s="0" t="s">
        <v>89</v>
      </c>
      <c r="C505" s="0" t="s">
        <v>91</v>
      </c>
      <c r="F505" s="0" t="n">
        <v>2019</v>
      </c>
      <c r="G505" s="0" t="n">
        <v>12</v>
      </c>
      <c r="H505" s="0" t="n">
        <v>0</v>
      </c>
      <c r="I505" s="0" t="n">
        <v>0</v>
      </c>
      <c r="J505" s="0" t="str">
        <f aca="false">I505-H505</f>
        <v>$ -</v>
      </c>
      <c r="K505" s="0" t="str">
        <f aca="false">H505/I505</f>
        <v>#DIV/0!</v>
      </c>
      <c r="L505" s="0" t="str">
        <f aca="false">N505/P505</f>
        <v>#DIV/0!</v>
      </c>
      <c r="M505" s="0" t="n">
        <v>0</v>
      </c>
      <c r="N505" s="0" t="n">
        <v>0</v>
      </c>
      <c r="O505" s="0" t="str">
        <f aca="false">H505/N505</f>
        <v>#DIV/0!</v>
      </c>
      <c r="P505" s="0" t="n">
        <v>0</v>
      </c>
      <c r="Q505" s="0" t="str">
        <f aca="false">I505/H505</f>
        <v>#DIV/0!</v>
      </c>
      <c r="R505" s="0" t="str">
        <f aca="false">I505/M505</f>
        <v>#DIV/0!</v>
      </c>
      <c r="S505" s="0" t="str">
        <f aca="false">H505/M505</f>
        <v>#DIV/0!</v>
      </c>
      <c r="T505" s="0" t="str">
        <f aca="false">M505/N505</f>
        <v>#DIV/0!</v>
      </c>
    </row>
    <row r="506" customFormat="false" ht="15.75" hidden="false" customHeight="true" outlineLevel="0" collapsed="false">
      <c r="A506" s="0" t="n">
        <v>2119327600395310</v>
      </c>
      <c r="B506" s="0" t="s">
        <v>89</v>
      </c>
      <c r="C506" s="0" t="s">
        <v>49</v>
      </c>
      <c r="F506" s="0" t="n">
        <v>2020</v>
      </c>
      <c r="G506" s="0" t="n">
        <v>1</v>
      </c>
      <c r="H506" s="0" t="n">
        <v>86.19</v>
      </c>
      <c r="I506" s="0" t="n">
        <v>1270.65</v>
      </c>
      <c r="J506" s="0" t="str">
        <f aca="false">I506-H506</f>
        <v>£ 1,184.46</v>
      </c>
      <c r="K506" s="0" t="str">
        <f aca="false">H506/I506</f>
        <v>6.78%</v>
      </c>
      <c r="L506" s="0" t="str">
        <f aca="false">N506/P506</f>
        <v>0.66%</v>
      </c>
      <c r="M506" s="0" t="n">
        <v>28</v>
      </c>
      <c r="N506" s="0" t="n">
        <v>1073</v>
      </c>
      <c r="O506" s="0" t="str">
        <f aca="false">H506/N506</f>
        <v>£ 0.08</v>
      </c>
      <c r="P506" s="0" t="n">
        <v>162190</v>
      </c>
      <c r="Q506" s="0" t="str">
        <f aca="false">I506/H506</f>
        <v>1474%</v>
      </c>
      <c r="R506" s="0" t="str">
        <f aca="false">I506/M506</f>
        <v>£ 45.38</v>
      </c>
      <c r="S506" s="0" t="str">
        <f aca="false">H506/M506</f>
        <v>£ 3.08</v>
      </c>
      <c r="T506" s="0" t="str">
        <f aca="false">M506/N506</f>
        <v>3%</v>
      </c>
    </row>
    <row r="507" customFormat="false" ht="15.75" hidden="false" customHeight="true" outlineLevel="0" collapsed="false">
      <c r="A507" s="0" t="n">
        <v>841740318605836</v>
      </c>
      <c r="B507" s="0" t="s">
        <v>89</v>
      </c>
      <c r="C507" s="0" t="s">
        <v>3</v>
      </c>
      <c r="F507" s="0" t="n">
        <v>2020</v>
      </c>
      <c r="G507" s="0" t="n">
        <v>1</v>
      </c>
      <c r="H507" s="0" t="n">
        <v>1231.38</v>
      </c>
      <c r="I507" s="0" t="n">
        <v>15657.2</v>
      </c>
      <c r="J507" s="0" t="str">
        <f aca="false">I507-H507</f>
        <v>14,425.82 €</v>
      </c>
      <c r="K507" s="0" t="str">
        <f aca="false">H507/I507</f>
        <v>7.86%</v>
      </c>
      <c r="L507" s="0" t="str">
        <f aca="false">N507/P507</f>
        <v>0.60%</v>
      </c>
      <c r="M507" s="0" t="n">
        <v>361</v>
      </c>
      <c r="N507" s="0" t="n">
        <v>11004</v>
      </c>
      <c r="O507" s="0" t="str">
        <f aca="false">H507/N507</f>
        <v>0.11 €</v>
      </c>
      <c r="P507" s="0" t="n">
        <v>1838647</v>
      </c>
      <c r="Q507" s="0" t="str">
        <f aca="false">I507/H507</f>
        <v>1272%</v>
      </c>
      <c r="R507" s="0" t="str">
        <f aca="false">I507/M507</f>
        <v>43.37 €</v>
      </c>
      <c r="S507" s="0" t="str">
        <f aca="false">H507/M507</f>
        <v>3.41 €</v>
      </c>
      <c r="T507" s="0" t="str">
        <f aca="false">M507/N507</f>
        <v>3%</v>
      </c>
    </row>
    <row r="508" customFormat="false" ht="15.75" hidden="false" customHeight="true" outlineLevel="0" collapsed="false">
      <c r="A508" s="0" t="n">
        <v>1060206679564050</v>
      </c>
      <c r="B508" s="0" t="s">
        <v>89</v>
      </c>
      <c r="C508" s="0" t="s">
        <v>50</v>
      </c>
      <c r="F508" s="0" t="n">
        <v>2020</v>
      </c>
      <c r="G508" s="0" t="n">
        <v>1</v>
      </c>
      <c r="H508" s="0" t="n">
        <v>266.16</v>
      </c>
      <c r="I508" s="0" t="n">
        <v>3727.27</v>
      </c>
      <c r="J508" s="0" t="str">
        <f aca="false">I508-H508</f>
        <v>3,461.11 €</v>
      </c>
      <c r="K508" s="0" t="str">
        <f aca="false">H508/I508</f>
        <v>7.14%</v>
      </c>
      <c r="L508" s="0" t="str">
        <f aca="false">N508/P508</f>
        <v>0.59%</v>
      </c>
      <c r="M508" s="0" t="n">
        <v>81</v>
      </c>
      <c r="N508" s="0" t="n">
        <v>2612</v>
      </c>
      <c r="O508" s="0" t="str">
        <f aca="false">H508/N508</f>
        <v>0.10 €</v>
      </c>
      <c r="P508" s="0" t="n">
        <v>441959</v>
      </c>
      <c r="Q508" s="0" t="str">
        <f aca="false">I508/H508</f>
        <v>1400%</v>
      </c>
      <c r="R508" s="0" t="str">
        <f aca="false">I508/M508</f>
        <v>46.02 €</v>
      </c>
      <c r="S508" s="0" t="str">
        <f aca="false">H508/M508</f>
        <v>3.29 €</v>
      </c>
      <c r="T508" s="0" t="str">
        <f aca="false">M508/N508</f>
        <v>3%</v>
      </c>
    </row>
    <row r="509" customFormat="false" ht="15.75" hidden="false" customHeight="true" outlineLevel="0" collapsed="false">
      <c r="A509" s="0" t="n">
        <v>1924526246479820</v>
      </c>
      <c r="B509" s="0" t="s">
        <v>89</v>
      </c>
      <c r="C509" s="0" t="s">
        <v>51</v>
      </c>
      <c r="F509" s="0" t="n">
        <v>2020</v>
      </c>
      <c r="G509" s="0" t="n">
        <v>1</v>
      </c>
      <c r="H509" s="0" t="n">
        <v>207.26</v>
      </c>
      <c r="I509" s="0" t="n">
        <v>1699.42</v>
      </c>
      <c r="J509" s="0" t="str">
        <f aca="false">I509-H509</f>
        <v>1,492.16 €</v>
      </c>
      <c r="K509" s="0" t="str">
        <f aca="false">H509/I509</f>
        <v>12.20%</v>
      </c>
      <c r="L509" s="0" t="str">
        <f aca="false">N509/P509</f>
        <v>0.57%</v>
      </c>
      <c r="M509" s="0" t="n">
        <v>34</v>
      </c>
      <c r="N509" s="0" t="n">
        <v>2521</v>
      </c>
      <c r="O509" s="0" t="str">
        <f aca="false">H509/N509</f>
        <v>0.08 €</v>
      </c>
      <c r="P509" s="0" t="n">
        <v>443220</v>
      </c>
      <c r="Q509" s="0" t="str">
        <f aca="false">I509/H509</f>
        <v>820%</v>
      </c>
      <c r="R509" s="0" t="str">
        <f aca="false">I509/M509</f>
        <v>49.98 €</v>
      </c>
      <c r="S509" s="0" t="str">
        <f aca="false">H509/M509</f>
        <v>6.10 €</v>
      </c>
      <c r="T509" s="0" t="str">
        <f aca="false">M509/N509</f>
        <v>1%</v>
      </c>
    </row>
    <row r="510" customFormat="false" ht="15.75" hidden="false" customHeight="true" outlineLevel="0" collapsed="false">
      <c r="A510" s="0" t="n">
        <v>586173093433597</v>
      </c>
      <c r="B510" s="0" t="s">
        <v>89</v>
      </c>
      <c r="C510" s="0" t="s">
        <v>52</v>
      </c>
      <c r="F510" s="0" t="n">
        <v>2020</v>
      </c>
      <c r="G510" s="0" t="n">
        <v>1</v>
      </c>
      <c r="H510" s="0" t="n">
        <v>221.19</v>
      </c>
      <c r="I510" s="0" t="n">
        <v>1098.56</v>
      </c>
      <c r="J510" s="0" t="str">
        <f aca="false">I510-H510</f>
        <v>877.37 €</v>
      </c>
      <c r="K510" s="0" t="str">
        <f aca="false">H510/I510</f>
        <v>20.13%</v>
      </c>
      <c r="L510" s="0" t="str">
        <f aca="false">N510/P510</f>
        <v>0.62%</v>
      </c>
      <c r="M510" s="0" t="n">
        <v>22</v>
      </c>
      <c r="N510" s="0" t="n">
        <v>3378</v>
      </c>
      <c r="O510" s="0" t="str">
        <f aca="false">H510/N510</f>
        <v>0.07 €</v>
      </c>
      <c r="P510" s="0" t="n">
        <v>542682</v>
      </c>
      <c r="Q510" s="0" t="str">
        <f aca="false">I510/H510</f>
        <v>497%</v>
      </c>
      <c r="R510" s="0" t="str">
        <f aca="false">I510/M510</f>
        <v>49.93 €</v>
      </c>
      <c r="S510" s="0" t="str">
        <f aca="false">H510/M510</f>
        <v>10.05 €</v>
      </c>
      <c r="T510" s="0" t="str">
        <f aca="false">M510/N510</f>
        <v>1%</v>
      </c>
    </row>
    <row r="511" customFormat="false" ht="15.75" hidden="false" customHeight="true" outlineLevel="0" collapsed="false">
      <c r="B511" s="0" t="s">
        <v>89</v>
      </c>
      <c r="C511" s="0" t="s">
        <v>75</v>
      </c>
      <c r="F511" s="0" t="n">
        <v>2020</v>
      </c>
      <c r="G511" s="0" t="n">
        <v>1</v>
      </c>
      <c r="H511" s="0" t="n">
        <v>1144.28</v>
      </c>
      <c r="I511" s="0" t="n">
        <v>16688</v>
      </c>
      <c r="J511" s="0" t="str">
        <f aca="false">I511-H511</f>
        <v>$ 15,543.72</v>
      </c>
      <c r="K511" s="0" t="str">
        <f aca="false">H511/I511</f>
        <v>6.86%</v>
      </c>
      <c r="L511" s="0" t="str">
        <f aca="false">N511/P511</f>
        <v>0.32%</v>
      </c>
      <c r="M511" s="0" t="n">
        <v>95</v>
      </c>
      <c r="N511" s="0" t="n">
        <v>4403</v>
      </c>
      <c r="O511" s="0" t="str">
        <f aca="false">H511/N511</f>
        <v>$ 0.26</v>
      </c>
      <c r="P511" s="0" t="n">
        <v>1380581</v>
      </c>
      <c r="Q511" s="0" t="str">
        <f aca="false">I511/H511</f>
        <v>1458%</v>
      </c>
      <c r="R511" s="0" t="str">
        <f aca="false">I511/M511</f>
        <v>$ 175.66</v>
      </c>
      <c r="S511" s="0" t="str">
        <f aca="false">H511/M511</f>
        <v>$ 12.05</v>
      </c>
      <c r="T511" s="0" t="str">
        <f aca="false">M511/N511</f>
        <v>2%</v>
      </c>
    </row>
    <row r="512" customFormat="false" ht="15.75" hidden="false" customHeight="true" outlineLevel="0" collapsed="false">
      <c r="B512" s="0" t="s">
        <v>89</v>
      </c>
      <c r="C512" s="0" t="s">
        <v>90</v>
      </c>
      <c r="F512" s="0" t="n">
        <v>2020</v>
      </c>
      <c r="G512" s="0" t="n">
        <v>1</v>
      </c>
      <c r="H512" s="0" t="n">
        <v>19.03</v>
      </c>
      <c r="I512" s="0" t="n">
        <v>355.56</v>
      </c>
      <c r="J512" s="0" t="str">
        <f aca="false">I512-H512</f>
        <v>$ 336.53</v>
      </c>
      <c r="K512" s="0" t="str">
        <f aca="false">H512/I512</f>
        <v>5.35%</v>
      </c>
      <c r="L512" s="0" t="str">
        <f aca="false">N512/P512</f>
        <v>0.69%</v>
      </c>
      <c r="M512" s="0" t="n">
        <v>2</v>
      </c>
      <c r="N512" s="0" t="n">
        <v>184</v>
      </c>
      <c r="O512" s="0" t="str">
        <f aca="false">H512/N512</f>
        <v>$ 0.10</v>
      </c>
      <c r="P512" s="0" t="n">
        <v>26723</v>
      </c>
      <c r="Q512" s="0" t="str">
        <f aca="false">I512/H512</f>
        <v>1868%</v>
      </c>
      <c r="R512" s="0" t="str">
        <f aca="false">I512/M512</f>
        <v>$ 177.78</v>
      </c>
      <c r="S512" s="0" t="str">
        <f aca="false">H512/M512</f>
        <v>9.52 €</v>
      </c>
      <c r="T512" s="0" t="str">
        <f aca="false">M512/N512</f>
        <v>1%</v>
      </c>
    </row>
    <row r="513" customFormat="false" ht="15.75" hidden="false" customHeight="true" outlineLevel="0" collapsed="false">
      <c r="B513" s="0" t="s">
        <v>89</v>
      </c>
      <c r="C513" s="0" t="s">
        <v>91</v>
      </c>
      <c r="F513" s="0" t="n">
        <v>2020</v>
      </c>
      <c r="G513" s="0" t="n">
        <v>1</v>
      </c>
      <c r="H513" s="0" t="n">
        <v>0</v>
      </c>
      <c r="I513" s="0" t="n">
        <v>0</v>
      </c>
      <c r="J513" s="0" t="str">
        <f aca="false">I513-H513</f>
        <v>$ -</v>
      </c>
      <c r="K513" s="0" t="str">
        <f aca="false">H513/I513</f>
        <v>#DIV/0!</v>
      </c>
      <c r="L513" s="0" t="str">
        <f aca="false">N513/P513</f>
        <v>#DIV/0!</v>
      </c>
      <c r="M513" s="0" t="n">
        <v>0</v>
      </c>
      <c r="N513" s="0" t="n">
        <v>0</v>
      </c>
      <c r="O513" s="0" t="str">
        <f aca="false">H513/N513</f>
        <v>#DIV/0!</v>
      </c>
      <c r="P513" s="0" t="n">
        <v>0</v>
      </c>
      <c r="Q513" s="0" t="str">
        <f aca="false">I513/H513</f>
        <v>#DIV/0!</v>
      </c>
      <c r="R513" s="0" t="str">
        <f aca="false">I513/M513</f>
        <v>#DIV/0!</v>
      </c>
      <c r="S513" s="0" t="str">
        <f aca="false">H513/M513</f>
        <v>#DIV/0!</v>
      </c>
      <c r="T513" s="0" t="str">
        <f aca="false">M513/N513</f>
        <v>#DIV/0!</v>
      </c>
    </row>
    <row r="514" customFormat="false" ht="15.75" hidden="false" customHeight="true" outlineLevel="0" collapsed="false">
      <c r="A514" s="0" t="n">
        <v>2119327600395310</v>
      </c>
      <c r="B514" s="0" t="s">
        <v>89</v>
      </c>
      <c r="C514" s="0" t="s">
        <v>49</v>
      </c>
      <c r="F514" s="0" t="n">
        <v>2020</v>
      </c>
      <c r="G514" s="0" t="n">
        <v>2</v>
      </c>
      <c r="H514" s="0" t="n">
        <v>64.38</v>
      </c>
      <c r="I514" s="0" t="n">
        <v>1498.88</v>
      </c>
      <c r="J514" s="0" t="str">
        <f aca="false">I514-H514</f>
        <v>£ 1,434.50</v>
      </c>
      <c r="K514" s="0" t="str">
        <f aca="false">H514/I514</f>
        <v>4.30%</v>
      </c>
      <c r="L514" s="0" t="str">
        <f aca="false">N514/P514</f>
        <v>0.61%</v>
      </c>
      <c r="M514" s="0" t="n">
        <v>37</v>
      </c>
      <c r="N514" s="0" t="n">
        <v>738</v>
      </c>
      <c r="O514" s="0" t="str">
        <f aca="false">H514/N514</f>
        <v>£ 0.09</v>
      </c>
      <c r="P514" s="0" t="n">
        <v>120349</v>
      </c>
      <c r="Q514" s="0" t="str">
        <f aca="false">I514/H514</f>
        <v>2328%</v>
      </c>
      <c r="R514" s="0" t="str">
        <f aca="false">I514/M514</f>
        <v>£ 40.51</v>
      </c>
      <c r="S514" s="0" t="str">
        <f aca="false">H514/M514</f>
        <v>£ 1.74</v>
      </c>
      <c r="T514" s="0" t="str">
        <f aca="false">M514/N514</f>
        <v>5%</v>
      </c>
    </row>
    <row r="515" customFormat="false" ht="15.75" hidden="false" customHeight="true" outlineLevel="0" collapsed="false">
      <c r="A515" s="0" t="n">
        <v>841740318605836</v>
      </c>
      <c r="B515" s="0" t="s">
        <v>89</v>
      </c>
      <c r="C515" s="0" t="s">
        <v>3</v>
      </c>
      <c r="F515" s="0" t="n">
        <v>2020</v>
      </c>
      <c r="G515" s="0" t="n">
        <v>2</v>
      </c>
      <c r="H515" s="0" t="n">
        <v>1191.49</v>
      </c>
      <c r="I515" s="0" t="n">
        <v>13849.41</v>
      </c>
      <c r="J515" s="0" t="str">
        <f aca="false">I515-H515</f>
        <v>12,657.92 €</v>
      </c>
      <c r="K515" s="0" t="str">
        <f aca="false">H515/I515</f>
        <v>8.60%</v>
      </c>
      <c r="L515" s="0" t="str">
        <f aca="false">N515/P515</f>
        <v>0.60%</v>
      </c>
      <c r="M515" s="0" t="n">
        <v>341</v>
      </c>
      <c r="N515" s="0" t="n">
        <v>9132</v>
      </c>
      <c r="O515" s="0" t="str">
        <f aca="false">H515/N515</f>
        <v>0.13 €</v>
      </c>
      <c r="P515" s="0" t="n">
        <v>1529326</v>
      </c>
      <c r="Q515" s="0" t="str">
        <f aca="false">I515/H515</f>
        <v>1162%</v>
      </c>
      <c r="R515" s="0" t="str">
        <f aca="false">I515/M515</f>
        <v>40.61 €</v>
      </c>
      <c r="S515" s="0" t="str">
        <f aca="false">H515/M515</f>
        <v>3.49 €</v>
      </c>
      <c r="T515" s="0" t="str">
        <f aca="false">M515/N515</f>
        <v>4%</v>
      </c>
    </row>
    <row r="516" customFormat="false" ht="15.75" hidden="false" customHeight="true" outlineLevel="0" collapsed="false">
      <c r="A516" s="0" t="n">
        <v>1060206679564050</v>
      </c>
      <c r="B516" s="0" t="s">
        <v>89</v>
      </c>
      <c r="C516" s="0" t="s">
        <v>50</v>
      </c>
      <c r="F516" s="0" t="n">
        <v>2020</v>
      </c>
      <c r="G516" s="0" t="n">
        <v>2</v>
      </c>
      <c r="H516" s="0" t="n">
        <v>341.63</v>
      </c>
      <c r="I516" s="0" t="n">
        <v>5214.7</v>
      </c>
      <c r="J516" s="0" t="str">
        <f aca="false">I516-H516</f>
        <v>4,873.07 €</v>
      </c>
      <c r="K516" s="0" t="str">
        <f aca="false">H516/I516</f>
        <v>6.55%</v>
      </c>
      <c r="L516" s="0" t="str">
        <f aca="false">N516/P516</f>
        <v>0.64%</v>
      </c>
      <c r="M516" s="0" t="n">
        <v>93</v>
      </c>
      <c r="N516" s="0" t="n">
        <v>3249</v>
      </c>
      <c r="O516" s="0" t="str">
        <f aca="false">H516/N516</f>
        <v>0.11 €</v>
      </c>
      <c r="P516" s="0" t="n">
        <v>509965</v>
      </c>
      <c r="Q516" s="0" t="str">
        <f aca="false">I516/H516</f>
        <v>1526%</v>
      </c>
      <c r="R516" s="0" t="str">
        <f aca="false">I516/M516</f>
        <v>56.07 €</v>
      </c>
      <c r="S516" s="0" t="str">
        <f aca="false">H516/M516</f>
        <v>3.67 €</v>
      </c>
      <c r="T516" s="0" t="str">
        <f aca="false">M516/N516</f>
        <v>3%</v>
      </c>
    </row>
    <row r="517" customFormat="false" ht="15.75" hidden="false" customHeight="true" outlineLevel="0" collapsed="false">
      <c r="A517" s="0" t="n">
        <v>1924526246479820</v>
      </c>
      <c r="B517" s="0" t="s">
        <v>89</v>
      </c>
      <c r="C517" s="0" t="s">
        <v>51</v>
      </c>
      <c r="F517" s="0" t="n">
        <v>2020</v>
      </c>
      <c r="G517" s="0" t="n">
        <v>2</v>
      </c>
      <c r="H517" s="0" t="n">
        <v>159.97</v>
      </c>
      <c r="I517" s="0" t="n">
        <v>1103.23</v>
      </c>
      <c r="J517" s="0" t="str">
        <f aca="false">I517-H517</f>
        <v>943.26 €</v>
      </c>
      <c r="K517" s="0" t="str">
        <f aca="false">H517/I517</f>
        <v>14.50%</v>
      </c>
      <c r="L517" s="0" t="str">
        <f aca="false">N517/P517</f>
        <v>0.56%</v>
      </c>
      <c r="M517" s="0" t="n">
        <v>24</v>
      </c>
      <c r="N517" s="0" t="n">
        <v>1799</v>
      </c>
      <c r="O517" s="0" t="str">
        <f aca="false">H517/N517</f>
        <v>0.09 €</v>
      </c>
      <c r="P517" s="0" t="n">
        <v>322810</v>
      </c>
      <c r="Q517" s="0" t="str">
        <f aca="false">I517/H517</f>
        <v>690%</v>
      </c>
      <c r="R517" s="0" t="str">
        <f aca="false">I517/M517</f>
        <v>45.97 €</v>
      </c>
      <c r="S517" s="0" t="str">
        <f aca="false">H517/M517</f>
        <v>6.67 €</v>
      </c>
      <c r="T517" s="0" t="str">
        <f aca="false">M517/N517</f>
        <v>1%</v>
      </c>
    </row>
    <row r="518" customFormat="false" ht="15.75" hidden="false" customHeight="true" outlineLevel="0" collapsed="false">
      <c r="A518" s="0" t="n">
        <v>586173093433597</v>
      </c>
      <c r="B518" s="0" t="s">
        <v>89</v>
      </c>
      <c r="C518" s="0" t="s">
        <v>52</v>
      </c>
      <c r="F518" s="0" t="n">
        <v>2020</v>
      </c>
      <c r="G518" s="0" t="n">
        <v>2</v>
      </c>
      <c r="H518" s="0" t="n">
        <v>162.32</v>
      </c>
      <c r="I518" s="0" t="n">
        <v>1103.52</v>
      </c>
      <c r="J518" s="0" t="str">
        <f aca="false">I518-H518</f>
        <v>941.20 €</v>
      </c>
      <c r="K518" s="0" t="str">
        <f aca="false">H518/I518</f>
        <v>14.71%</v>
      </c>
      <c r="L518" s="0" t="str">
        <f aca="false">N518/P518</f>
        <v>0.63%</v>
      </c>
      <c r="M518" s="0" t="n">
        <v>22</v>
      </c>
      <c r="N518" s="0" t="n">
        <v>2587</v>
      </c>
      <c r="O518" s="0" t="str">
        <f aca="false">H518/N518</f>
        <v>0.06 €</v>
      </c>
      <c r="P518" s="0" t="n">
        <v>407718</v>
      </c>
      <c r="Q518" s="0" t="str">
        <f aca="false">I518/H518</f>
        <v>680%</v>
      </c>
      <c r="R518" s="0" t="str">
        <f aca="false">I518/M518</f>
        <v>50.16 €</v>
      </c>
      <c r="S518" s="0" t="str">
        <f aca="false">H518/M518</f>
        <v>7.38 €</v>
      </c>
      <c r="T518" s="0" t="str">
        <f aca="false">M518/N518</f>
        <v>1%</v>
      </c>
    </row>
    <row r="519" customFormat="false" ht="15.75" hidden="false" customHeight="true" outlineLevel="0" collapsed="false">
      <c r="B519" s="0" t="s">
        <v>89</v>
      </c>
      <c r="C519" s="0" t="s">
        <v>75</v>
      </c>
      <c r="F519" s="0" t="n">
        <v>2020</v>
      </c>
      <c r="G519" s="0" t="n">
        <v>2</v>
      </c>
      <c r="H519" s="0" t="n">
        <v>1311.56</v>
      </c>
      <c r="I519" s="0" t="n">
        <v>14001</v>
      </c>
      <c r="J519" s="0" t="str">
        <f aca="false">I519-H519</f>
        <v>$ 12,689.44</v>
      </c>
      <c r="K519" s="0" t="str">
        <f aca="false">H519/I519</f>
        <v>9.37%</v>
      </c>
      <c r="L519" s="0" t="str">
        <f aca="false">N519/P519</f>
        <v>0.33%</v>
      </c>
      <c r="M519" s="0" t="n">
        <v>100</v>
      </c>
      <c r="N519" s="0" t="n">
        <v>4082</v>
      </c>
      <c r="O519" s="0" t="str">
        <f aca="false">H519/N519</f>
        <v>$ 0.32</v>
      </c>
      <c r="P519" s="0" t="n">
        <v>1243405</v>
      </c>
      <c r="Q519" s="0" t="str">
        <f aca="false">I519/H519</f>
        <v>1068%</v>
      </c>
      <c r="R519" s="0" t="str">
        <f aca="false">I519/M519</f>
        <v>$ 140.01</v>
      </c>
      <c r="S519" s="0" t="str">
        <f aca="false">H519/M519</f>
        <v>$ 13.12</v>
      </c>
      <c r="T519" s="0" t="str">
        <f aca="false">M519/N519</f>
        <v>2%</v>
      </c>
    </row>
    <row r="520" customFormat="false" ht="15.75" hidden="false" customHeight="true" outlineLevel="0" collapsed="false">
      <c r="B520" s="0" t="s">
        <v>89</v>
      </c>
      <c r="C520" s="0" t="s">
        <v>90</v>
      </c>
      <c r="F520" s="0" t="n">
        <v>2020</v>
      </c>
      <c r="G520" s="0" t="n">
        <v>2</v>
      </c>
      <c r="H520" s="0" t="n">
        <v>34.7</v>
      </c>
      <c r="I520" s="0" t="n">
        <v>187</v>
      </c>
      <c r="J520" s="0" t="str">
        <f aca="false">I520-H520</f>
        <v>$ 152.30</v>
      </c>
      <c r="K520" s="0" t="str">
        <f aca="false">H520/I520</f>
        <v>18.56%</v>
      </c>
      <c r="L520" s="0" t="str">
        <f aca="false">N520/P520</f>
        <v>0.40%</v>
      </c>
      <c r="M520" s="0" t="n">
        <v>3</v>
      </c>
      <c r="N520" s="0" t="n">
        <v>281</v>
      </c>
      <c r="O520" s="0" t="str">
        <f aca="false">H520/N520</f>
        <v>$ 0.12</v>
      </c>
      <c r="P520" s="0" t="n">
        <v>69560</v>
      </c>
      <c r="Q520" s="0" t="str">
        <f aca="false">I520/H520</f>
        <v>539%</v>
      </c>
      <c r="R520" s="0" t="str">
        <f aca="false">I520/M520</f>
        <v>$ 62.33</v>
      </c>
      <c r="S520" s="0" t="str">
        <f aca="false">H520/M520</f>
        <v>11.57 €</v>
      </c>
      <c r="T520" s="0" t="str">
        <f aca="false">M520/N520</f>
        <v>1%</v>
      </c>
    </row>
    <row r="521" customFormat="false" ht="15.75" hidden="false" customHeight="true" outlineLevel="0" collapsed="false">
      <c r="B521" s="0" t="s">
        <v>89</v>
      </c>
      <c r="C521" s="0" t="s">
        <v>91</v>
      </c>
      <c r="F521" s="0" t="n">
        <v>2020</v>
      </c>
      <c r="G521" s="0" t="n">
        <v>2</v>
      </c>
      <c r="H521" s="0" t="n">
        <v>0</v>
      </c>
      <c r="I521" s="0" t="n">
        <v>0</v>
      </c>
      <c r="J521" s="0" t="str">
        <f aca="false">I521-H521</f>
        <v>$ -</v>
      </c>
      <c r="K521" s="0" t="str">
        <f aca="false">H521/I521</f>
        <v>#DIV/0!</v>
      </c>
      <c r="L521" s="0" t="str">
        <f aca="false">N521/P521</f>
        <v>#DIV/0!</v>
      </c>
      <c r="O521" s="0" t="str">
        <f aca="false">H521/N521</f>
        <v>#DIV/0!</v>
      </c>
      <c r="Q521" s="0" t="str">
        <f aca="false">I521/H521</f>
        <v>#DIV/0!</v>
      </c>
      <c r="R521" s="0" t="str">
        <f aca="false">I521/M521</f>
        <v>#DIV/0!</v>
      </c>
      <c r="S521" s="0" t="str">
        <f aca="false">H521/M521</f>
        <v>#DIV/0!</v>
      </c>
      <c r="T521" s="0" t="str">
        <f aca="false">M521/N521</f>
        <v>#DIV/0!</v>
      </c>
    </row>
    <row r="522" customFormat="false" ht="15.75" hidden="false" customHeight="true" outlineLevel="0" collapsed="false">
      <c r="A522" s="0" t="n">
        <v>2119327600395310</v>
      </c>
      <c r="B522" s="0" t="s">
        <v>89</v>
      </c>
      <c r="C522" s="0" t="s">
        <v>49</v>
      </c>
      <c r="F522" s="0" t="n">
        <v>2020</v>
      </c>
      <c r="G522" s="0" t="n">
        <v>3</v>
      </c>
      <c r="H522" s="0" t="n">
        <v>89.04</v>
      </c>
      <c r="I522" s="0" t="n">
        <v>1272</v>
      </c>
      <c r="J522" s="0" t="str">
        <f aca="false">I522-H522</f>
        <v>£ 1,182.96</v>
      </c>
      <c r="K522" s="0" t="str">
        <f aca="false">H522/I522</f>
        <v>7.00%</v>
      </c>
      <c r="L522" s="0" t="str">
        <f aca="false">N522/P522</f>
        <v>0.58%</v>
      </c>
      <c r="M522" s="0" t="n">
        <v>29</v>
      </c>
      <c r="N522" s="0" t="n">
        <v>878</v>
      </c>
      <c r="O522" s="0" t="str">
        <f aca="false">H522/N522</f>
        <v>£ 0.10</v>
      </c>
      <c r="P522" s="0" t="n">
        <v>151994</v>
      </c>
      <c r="Q522" s="0" t="str">
        <f aca="false">I522/H522</f>
        <v>1429%</v>
      </c>
      <c r="R522" s="0" t="str">
        <f aca="false">I522/M522</f>
        <v>£ 43.86</v>
      </c>
      <c r="S522" s="0" t="str">
        <f aca="false">H522/M522</f>
        <v>£ 3.07</v>
      </c>
      <c r="T522" s="0" t="str">
        <f aca="false">M522/N522</f>
        <v>3%</v>
      </c>
    </row>
    <row r="523" customFormat="false" ht="15.75" hidden="false" customHeight="true" outlineLevel="0" collapsed="false">
      <c r="A523" s="0" t="n">
        <v>841740318605836</v>
      </c>
      <c r="B523" s="0" t="s">
        <v>89</v>
      </c>
      <c r="C523" s="0" t="s">
        <v>3</v>
      </c>
      <c r="F523" s="0" t="n">
        <v>2020</v>
      </c>
      <c r="G523" s="0" t="n">
        <v>3</v>
      </c>
      <c r="H523" s="0" t="n">
        <v>2819.78</v>
      </c>
      <c r="I523" s="0" t="n">
        <v>17094.82</v>
      </c>
      <c r="J523" s="0" t="str">
        <f aca="false">I523-H523</f>
        <v>14,275.04 €</v>
      </c>
      <c r="K523" s="0" t="str">
        <f aca="false">H523/I523</f>
        <v>16.49%</v>
      </c>
      <c r="L523" s="0" t="str">
        <f aca="false">N523/P523</f>
        <v>0.53%</v>
      </c>
      <c r="M523" s="0" t="n">
        <v>490</v>
      </c>
      <c r="N523" s="0" t="n">
        <v>14132</v>
      </c>
      <c r="O523" s="0" t="str">
        <f aca="false">H523/N523</f>
        <v>0.20 €</v>
      </c>
      <c r="P523" s="0" t="n">
        <v>2688693</v>
      </c>
      <c r="Q523" s="0" t="str">
        <f aca="false">I523/H523</f>
        <v>606%</v>
      </c>
      <c r="R523" s="0" t="str">
        <f aca="false">I523/M523</f>
        <v>34.89 €</v>
      </c>
      <c r="S523" s="0" t="str">
        <f aca="false">H523/M523</f>
        <v>5.75 €</v>
      </c>
      <c r="T523" s="0" t="str">
        <f aca="false">M523/N523</f>
        <v>3%</v>
      </c>
    </row>
    <row r="524" customFormat="false" ht="15.75" hidden="false" customHeight="true" outlineLevel="0" collapsed="false">
      <c r="A524" s="0" t="n">
        <v>1060206679564050</v>
      </c>
      <c r="B524" s="0" t="s">
        <v>89</v>
      </c>
      <c r="C524" s="0" t="s">
        <v>50</v>
      </c>
      <c r="F524" s="0" t="n">
        <v>2020</v>
      </c>
      <c r="G524" s="0" t="n">
        <v>3</v>
      </c>
      <c r="H524" s="0" t="n">
        <v>600.44</v>
      </c>
      <c r="I524" s="0" t="n">
        <v>4139.35</v>
      </c>
      <c r="J524" s="0" t="str">
        <f aca="false">I524-H524</f>
        <v>3,538.91 €</v>
      </c>
      <c r="K524" s="0" t="str">
        <f aca="false">H524/I524</f>
        <v>14.51%</v>
      </c>
      <c r="L524" s="0" t="str">
        <f aca="false">N524/P524</f>
        <v>0.69%</v>
      </c>
      <c r="M524" s="0" t="n">
        <v>106</v>
      </c>
      <c r="N524" s="0" t="n">
        <v>5636</v>
      </c>
      <c r="O524" s="0" t="str">
        <f aca="false">H524/N524</f>
        <v>0.11 €</v>
      </c>
      <c r="P524" s="0" t="n">
        <v>817396</v>
      </c>
      <c r="Q524" s="0" t="str">
        <f aca="false">I524/H524</f>
        <v>689%</v>
      </c>
      <c r="R524" s="0" t="str">
        <f aca="false">I524/M524</f>
        <v>39.05 €</v>
      </c>
      <c r="S524" s="0" t="str">
        <f aca="false">H524/M524</f>
        <v>5.66 €</v>
      </c>
      <c r="T524" s="0" t="str">
        <f aca="false">M524/N524</f>
        <v>2%</v>
      </c>
    </row>
    <row r="525" customFormat="false" ht="15.75" hidden="false" customHeight="true" outlineLevel="0" collapsed="false">
      <c r="A525" s="0" t="n">
        <v>1924526246479820</v>
      </c>
      <c r="B525" s="0" t="s">
        <v>89</v>
      </c>
      <c r="C525" s="0" t="s">
        <v>51</v>
      </c>
      <c r="F525" s="0" t="n">
        <v>2020</v>
      </c>
      <c r="G525" s="0" t="n">
        <v>3</v>
      </c>
      <c r="H525" s="0" t="n">
        <v>408.18</v>
      </c>
      <c r="I525" s="0" t="n">
        <v>1489.43</v>
      </c>
      <c r="J525" s="0" t="str">
        <f aca="false">I525-H525</f>
        <v>1,081.25 €</v>
      </c>
      <c r="K525" s="0" t="str">
        <f aca="false">H525/I525</f>
        <v>27.41%</v>
      </c>
      <c r="L525" s="0" t="str">
        <f aca="false">N525/P525</f>
        <v>0.48%</v>
      </c>
      <c r="M525" s="0" t="n">
        <v>27</v>
      </c>
      <c r="N525" s="0" t="n">
        <v>4596</v>
      </c>
      <c r="O525" s="0" t="str">
        <f aca="false">H525/N525</f>
        <v>0.09 €</v>
      </c>
      <c r="P525" s="0" t="n">
        <v>964933</v>
      </c>
      <c r="Q525" s="0" t="str">
        <f aca="false">I525/H525</f>
        <v>365%</v>
      </c>
      <c r="R525" s="0" t="str">
        <f aca="false">I525/M525</f>
        <v>55.16 €</v>
      </c>
      <c r="S525" s="0" t="str">
        <f aca="false">H525/M525</f>
        <v>15.12 €</v>
      </c>
      <c r="T525" s="0" t="str">
        <f aca="false">M525/N525</f>
        <v>1%</v>
      </c>
    </row>
    <row r="526" customFormat="false" ht="15.75" hidden="false" customHeight="true" outlineLevel="0" collapsed="false">
      <c r="A526" s="0" t="n">
        <v>586173093433597</v>
      </c>
      <c r="B526" s="0" t="s">
        <v>89</v>
      </c>
      <c r="C526" s="0" t="s">
        <v>52</v>
      </c>
      <c r="F526" s="0" t="n">
        <v>2020</v>
      </c>
      <c r="G526" s="0" t="n">
        <v>3</v>
      </c>
      <c r="H526" s="0" t="n">
        <v>158.92</v>
      </c>
      <c r="I526" s="0" t="n">
        <v>2803.19</v>
      </c>
      <c r="J526" s="0" t="str">
        <f aca="false">I526-H526</f>
        <v>2,644.27 €</v>
      </c>
      <c r="K526" s="0" t="str">
        <f aca="false">H526/I526</f>
        <v>5.67%</v>
      </c>
      <c r="L526" s="0" t="str">
        <f aca="false">N526/P526</f>
        <v>0.65%</v>
      </c>
      <c r="M526" s="0" t="n">
        <v>27</v>
      </c>
      <c r="N526" s="0" t="n">
        <v>2936</v>
      </c>
      <c r="O526" s="0" t="str">
        <f aca="false">H526/N526</f>
        <v>0.05 €</v>
      </c>
      <c r="P526" s="0" t="n">
        <v>450254</v>
      </c>
      <c r="Q526" s="0" t="str">
        <f aca="false">I526/H526</f>
        <v>1764%</v>
      </c>
      <c r="R526" s="0" t="str">
        <f aca="false">I526/M526</f>
        <v>103.82 €</v>
      </c>
      <c r="S526" s="0" t="str">
        <f aca="false">H526/M526</f>
        <v>5.89 €</v>
      </c>
      <c r="T526" s="0" t="str">
        <f aca="false">M526/N526</f>
        <v>1%</v>
      </c>
    </row>
    <row r="527" customFormat="false" ht="15.75" hidden="false" customHeight="true" outlineLevel="0" collapsed="false">
      <c r="B527" s="0" t="s">
        <v>89</v>
      </c>
      <c r="C527" s="0" t="s">
        <v>75</v>
      </c>
      <c r="F527" s="0" t="n">
        <v>2020</v>
      </c>
      <c r="G527" s="0" t="n">
        <v>3</v>
      </c>
      <c r="H527" s="0" t="n">
        <v>1233.7</v>
      </c>
      <c r="I527" s="0" t="n">
        <v>9809</v>
      </c>
      <c r="J527" s="0" t="str">
        <f aca="false">I527-H527</f>
        <v>$ 8,575.30</v>
      </c>
      <c r="K527" s="0" t="str">
        <f aca="false">H527/I527</f>
        <v>12.58%</v>
      </c>
      <c r="L527" s="0" t="str">
        <f aca="false">N527/P527</f>
        <v>0.40%</v>
      </c>
      <c r="M527" s="0" t="n">
        <v>75</v>
      </c>
      <c r="N527" s="0" t="n">
        <v>3783</v>
      </c>
      <c r="O527" s="0" t="str">
        <f aca="false">H527/N527</f>
        <v>$ 0.33</v>
      </c>
      <c r="P527" s="0" t="n">
        <v>949499</v>
      </c>
      <c r="Q527" s="0" t="str">
        <f aca="false">I527/H527</f>
        <v>795%</v>
      </c>
      <c r="R527" s="0" t="str">
        <f aca="false">I527/M527</f>
        <v>$ 130.79</v>
      </c>
      <c r="S527" s="0" t="str">
        <f aca="false">H527/M527</f>
        <v>$ 16.45</v>
      </c>
      <c r="T527" s="0" t="str">
        <f aca="false">M527/N527</f>
        <v>2%</v>
      </c>
    </row>
    <row r="528" customFormat="false" ht="15.75" hidden="false" customHeight="true" outlineLevel="0" collapsed="false">
      <c r="B528" s="0" t="s">
        <v>89</v>
      </c>
      <c r="C528" s="0" t="s">
        <v>90</v>
      </c>
      <c r="F528" s="0" t="n">
        <v>2020</v>
      </c>
      <c r="G528" s="0" t="n">
        <v>3</v>
      </c>
      <c r="H528" s="0" t="n">
        <v>47.97</v>
      </c>
      <c r="I528" s="0" t="n">
        <v>551.06</v>
      </c>
      <c r="J528" s="0" t="str">
        <f aca="false">I528-H528</f>
        <v>$ 503.09</v>
      </c>
      <c r="K528" s="0" t="str">
        <f aca="false">H528/I528</f>
        <v>8.71%</v>
      </c>
      <c r="L528" s="0" t="str">
        <f aca="false">N528/P528</f>
        <v>0.61%</v>
      </c>
      <c r="M528" s="0" t="n">
        <v>5</v>
      </c>
      <c r="N528" s="0" t="n">
        <v>310</v>
      </c>
      <c r="O528" s="0" t="str">
        <f aca="false">H528/N528</f>
        <v>$ 0.15</v>
      </c>
      <c r="P528" s="0" t="n">
        <v>50755</v>
      </c>
      <c r="Q528" s="0" t="str">
        <f aca="false">I528/H528</f>
        <v>1149%</v>
      </c>
      <c r="R528" s="0" t="str">
        <f aca="false">I528/M528</f>
        <v>$ 110.21</v>
      </c>
      <c r="S528" s="0" t="str">
        <f aca="false">H528/M528</f>
        <v>$ 9.59</v>
      </c>
      <c r="T528" s="0" t="str">
        <f aca="false">M528/N528</f>
        <v>2%</v>
      </c>
    </row>
    <row r="529" customFormat="false" ht="15.75" hidden="false" customHeight="true" outlineLevel="0" collapsed="false">
      <c r="B529" s="0" t="s">
        <v>89</v>
      </c>
      <c r="C529" s="0" t="s">
        <v>91</v>
      </c>
      <c r="F529" s="0" t="n">
        <v>2020</v>
      </c>
      <c r="G529" s="0" t="n">
        <v>3</v>
      </c>
      <c r="H529" s="0" t="n">
        <v>0</v>
      </c>
      <c r="I529" s="0" t="n">
        <v>0</v>
      </c>
      <c r="J529" s="0" t="str">
        <f aca="false">I529-H529</f>
        <v>$ -</v>
      </c>
      <c r="K529" s="0" t="str">
        <f aca="false">H529/I529</f>
        <v>#DIV/0!</v>
      </c>
      <c r="L529" s="0" t="str">
        <f aca="false">N529/P529</f>
        <v>#DIV/0!</v>
      </c>
      <c r="M529" s="0" t="n">
        <v>0</v>
      </c>
      <c r="N529" s="0" t="n">
        <v>0</v>
      </c>
      <c r="O529" s="0" t="str">
        <f aca="false">H529/N529</f>
        <v>#DIV/0!</v>
      </c>
      <c r="P529" s="0" t="n">
        <v>0</v>
      </c>
      <c r="Q529" s="0" t="str">
        <f aca="false">I529/H529</f>
        <v>#DIV/0!</v>
      </c>
      <c r="R529" s="0" t="str">
        <f aca="false">I529/M529</f>
        <v>#DIV/0!</v>
      </c>
      <c r="S529" s="0" t="str">
        <f aca="false">H529/M529</f>
        <v>#DIV/0!</v>
      </c>
      <c r="T529" s="0" t="str">
        <f aca="false">M529/N529</f>
        <v>#DIV/0!</v>
      </c>
    </row>
    <row r="530" customFormat="false" ht="15.75" hidden="false" customHeight="true" outlineLevel="0" collapsed="false">
      <c r="A530" s="0" t="n">
        <v>2119327600395310</v>
      </c>
      <c r="B530" s="0" t="s">
        <v>89</v>
      </c>
      <c r="C530" s="0" t="s">
        <v>49</v>
      </c>
      <c r="F530" s="0" t="n">
        <v>2020</v>
      </c>
      <c r="G530" s="0" t="n">
        <v>4</v>
      </c>
      <c r="H530" s="0" t="n">
        <v>189.6</v>
      </c>
      <c r="I530" s="0" t="n">
        <v>2491.52</v>
      </c>
      <c r="J530" s="0" t="str">
        <f aca="false">I530-H530</f>
        <v>£ 2,301.92</v>
      </c>
      <c r="K530" s="0" t="str">
        <f aca="false">H530/I530</f>
        <v>7.61%</v>
      </c>
      <c r="L530" s="0" t="str">
        <f aca="false">N530/P530</f>
        <v>0.58%</v>
      </c>
      <c r="M530" s="0" t="n">
        <v>50</v>
      </c>
      <c r="N530" s="0" t="n">
        <v>1913</v>
      </c>
      <c r="O530" s="0" t="str">
        <f aca="false">H530/N530</f>
        <v>£ 0.10</v>
      </c>
      <c r="P530" s="0" t="n">
        <v>330719</v>
      </c>
      <c r="Q530" s="0" t="str">
        <f aca="false">I530/H530</f>
        <v>1314%</v>
      </c>
      <c r="R530" s="0" t="str">
        <f aca="false">I530/M530</f>
        <v>£ 49.83</v>
      </c>
      <c r="S530" s="0" t="str">
        <f aca="false">H530/M530</f>
        <v>£ 3.79</v>
      </c>
      <c r="T530" s="0" t="str">
        <f aca="false">M530/N530</f>
        <v>3%</v>
      </c>
    </row>
    <row r="531" customFormat="false" ht="15.75" hidden="false" customHeight="true" outlineLevel="0" collapsed="false">
      <c r="A531" s="0" t="n">
        <v>841740318605836</v>
      </c>
      <c r="B531" s="0" t="s">
        <v>89</v>
      </c>
      <c r="C531" s="0" t="s">
        <v>3</v>
      </c>
      <c r="F531" s="0" t="n">
        <v>2020</v>
      </c>
      <c r="G531" s="0" t="n">
        <v>4</v>
      </c>
      <c r="H531" s="0" t="n">
        <v>2269.23</v>
      </c>
      <c r="I531" s="0" t="n">
        <v>16469.68</v>
      </c>
      <c r="J531" s="0" t="str">
        <f aca="false">I531-H531</f>
        <v>14,200.45 €</v>
      </c>
      <c r="K531" s="0" t="str">
        <f aca="false">H531/I531</f>
        <v>13.78%</v>
      </c>
      <c r="L531" s="0" t="str">
        <f aca="false">N531/P531</f>
        <v>0.74%</v>
      </c>
      <c r="M531" s="0" t="n">
        <v>410</v>
      </c>
      <c r="N531" s="0" t="n">
        <v>15488</v>
      </c>
      <c r="O531" s="0" t="str">
        <f aca="false">H531/N531</f>
        <v>0.15 €</v>
      </c>
      <c r="P531" s="0" t="n">
        <v>2094145</v>
      </c>
      <c r="Q531" s="0" t="str">
        <f aca="false">I531/H531</f>
        <v>726%</v>
      </c>
      <c r="R531" s="0" t="str">
        <f aca="false">I531/M531</f>
        <v>40.17 €</v>
      </c>
      <c r="S531" s="0" t="str">
        <f aca="false">H531/M531</f>
        <v>5.53 €</v>
      </c>
      <c r="T531" s="0" t="str">
        <f aca="false">M531/N531</f>
        <v>3%</v>
      </c>
    </row>
    <row r="532" customFormat="false" ht="15.75" hidden="false" customHeight="true" outlineLevel="0" collapsed="false">
      <c r="A532" s="0" t="n">
        <v>1060206679564050</v>
      </c>
      <c r="B532" s="0" t="s">
        <v>89</v>
      </c>
      <c r="C532" s="0" t="s">
        <v>50</v>
      </c>
      <c r="F532" s="0" t="n">
        <v>2020</v>
      </c>
      <c r="G532" s="0" t="n">
        <v>4</v>
      </c>
      <c r="H532" s="0" t="n">
        <v>835.22</v>
      </c>
      <c r="I532" s="0" t="n">
        <v>3867.76</v>
      </c>
      <c r="J532" s="0" t="str">
        <f aca="false">I532-H532</f>
        <v>3,032.54 €</v>
      </c>
      <c r="K532" s="0" t="str">
        <f aca="false">H532/I532</f>
        <v>21.59%</v>
      </c>
      <c r="L532" s="0" t="str">
        <f aca="false">N532/P532</f>
        <v>0.98%</v>
      </c>
      <c r="M532" s="0" t="n">
        <v>95</v>
      </c>
      <c r="N532" s="0" t="n">
        <v>8965</v>
      </c>
      <c r="O532" s="0" t="str">
        <f aca="false">H532/N532</f>
        <v>0.09 €</v>
      </c>
      <c r="P532" s="0" t="n">
        <v>914374</v>
      </c>
      <c r="Q532" s="0" t="str">
        <f aca="false">I532/H532</f>
        <v>463%</v>
      </c>
      <c r="R532" s="0" t="str">
        <f aca="false">I532/M532</f>
        <v>40.71 €</v>
      </c>
      <c r="S532" s="0" t="str">
        <f aca="false">H532/M532</f>
        <v>8.79 €</v>
      </c>
      <c r="T532" s="0" t="str">
        <f aca="false">M532/N532</f>
        <v>1%</v>
      </c>
    </row>
    <row r="533" customFormat="false" ht="15.75" hidden="false" customHeight="true" outlineLevel="0" collapsed="false">
      <c r="A533" s="0" t="n">
        <v>1924526246479820</v>
      </c>
      <c r="B533" s="0" t="s">
        <v>89</v>
      </c>
      <c r="C533" s="0" t="s">
        <v>51</v>
      </c>
      <c r="F533" s="0" t="n">
        <v>2020</v>
      </c>
      <c r="G533" s="0" t="n">
        <v>4</v>
      </c>
      <c r="H533" s="0" t="n">
        <v>367.89</v>
      </c>
      <c r="I533" s="0" t="n">
        <v>709.88</v>
      </c>
      <c r="J533" s="0" t="str">
        <f aca="false">I533-H533</f>
        <v>341.99 €</v>
      </c>
      <c r="K533" s="0" t="str">
        <f aca="false">H533/I533</f>
        <v>51.82%</v>
      </c>
      <c r="L533" s="0" t="str">
        <f aca="false">N533/P533</f>
        <v>0.77%</v>
      </c>
      <c r="M533" s="0" t="n">
        <v>20</v>
      </c>
      <c r="N533" s="0" t="n">
        <v>6863</v>
      </c>
      <c r="O533" s="0" t="str">
        <f aca="false">H533/N533</f>
        <v>0.05 €</v>
      </c>
      <c r="P533" s="0" t="n">
        <v>889810</v>
      </c>
      <c r="Q533" s="0" t="str">
        <f aca="false">I533/H533</f>
        <v>193%</v>
      </c>
      <c r="R533" s="0" t="str">
        <f aca="false">I533/M533</f>
        <v>35.49 €</v>
      </c>
      <c r="S533" s="0" t="str">
        <f aca="false">H533/M533</f>
        <v>18.39 €</v>
      </c>
      <c r="T533" s="0" t="str">
        <f aca="false">M533/N533</f>
        <v>0%</v>
      </c>
    </row>
    <row r="534" customFormat="false" ht="15.75" hidden="false" customHeight="true" outlineLevel="0" collapsed="false">
      <c r="A534" s="0" t="n">
        <v>586173093433597</v>
      </c>
      <c r="B534" s="0" t="s">
        <v>89</v>
      </c>
      <c r="C534" s="0" t="s">
        <v>52</v>
      </c>
      <c r="F534" s="0" t="n">
        <v>2020</v>
      </c>
      <c r="G534" s="0" t="n">
        <v>4</v>
      </c>
      <c r="H534" s="0" t="n">
        <v>265.65</v>
      </c>
      <c r="I534" s="0" t="n">
        <v>1463.04</v>
      </c>
      <c r="J534" s="0" t="str">
        <f aca="false">I534-H534</f>
        <v>1,197.39 €</v>
      </c>
      <c r="K534" s="0" t="str">
        <f aca="false">H534/I534</f>
        <v>18.16%</v>
      </c>
      <c r="L534" s="0" t="str">
        <f aca="false">N534/P534</f>
        <v>0.86%</v>
      </c>
      <c r="M534" s="0" t="n">
        <v>38</v>
      </c>
      <c r="N534" s="0" t="n">
        <v>5901</v>
      </c>
      <c r="O534" s="0" t="str">
        <f aca="false">H534/N534</f>
        <v>0.05 €</v>
      </c>
      <c r="P534" s="0" t="n">
        <v>690140</v>
      </c>
      <c r="Q534" s="0" t="str">
        <f aca="false">I534/H534</f>
        <v>551%</v>
      </c>
      <c r="R534" s="0" t="str">
        <f aca="false">I534/M534</f>
        <v>38.50 €</v>
      </c>
      <c r="S534" s="0" t="str">
        <f aca="false">H534/M534</f>
        <v>6.99 €</v>
      </c>
      <c r="T534" s="0" t="str">
        <f aca="false">M534/N534</f>
        <v>1%</v>
      </c>
    </row>
    <row r="535" customFormat="false" ht="15.75" hidden="false" customHeight="true" outlineLevel="0" collapsed="false">
      <c r="B535" s="0" t="s">
        <v>89</v>
      </c>
      <c r="C535" s="0" t="s">
        <v>75</v>
      </c>
      <c r="F535" s="0" t="n">
        <v>2020</v>
      </c>
      <c r="G535" s="0" t="n">
        <v>4</v>
      </c>
      <c r="H535" s="0" t="n">
        <v>3291.99</v>
      </c>
      <c r="I535" s="0" t="n">
        <v>19950</v>
      </c>
      <c r="J535" s="0" t="str">
        <f aca="false">I535-H535</f>
        <v>$ 16,658.01</v>
      </c>
      <c r="K535" s="0" t="str">
        <f aca="false">H535/I535</f>
        <v>16.50%</v>
      </c>
      <c r="L535" s="0" t="str">
        <f aca="false">N535/P535</f>
        <v>0.36%</v>
      </c>
      <c r="M535" s="0" t="n">
        <v>158</v>
      </c>
      <c r="N535" s="0" t="n">
        <v>9733</v>
      </c>
      <c r="O535" s="0" t="str">
        <f aca="false">H535/N535</f>
        <v>$ 0.34</v>
      </c>
      <c r="P535" s="0" t="n">
        <v>2689007</v>
      </c>
      <c r="Q535" s="0" t="str">
        <f aca="false">I535/H535</f>
        <v>606%</v>
      </c>
      <c r="R535" s="0" t="str">
        <f aca="false">I535/M535</f>
        <v>$ 126.27</v>
      </c>
      <c r="S535" s="0" t="str">
        <f aca="false">H535/M535</f>
        <v>$ 20.84</v>
      </c>
      <c r="T535" s="0" t="str">
        <f aca="false">M535/N535</f>
        <v>2%</v>
      </c>
    </row>
    <row r="536" customFormat="false" ht="15.75" hidden="false" customHeight="true" outlineLevel="0" collapsed="false">
      <c r="B536" s="0" t="s">
        <v>89</v>
      </c>
      <c r="C536" s="0" t="s">
        <v>90</v>
      </c>
      <c r="F536" s="0" t="n">
        <v>2020</v>
      </c>
      <c r="G536" s="0" t="n">
        <v>4</v>
      </c>
      <c r="H536" s="0" t="n">
        <v>111.29</v>
      </c>
      <c r="I536" s="0" t="n">
        <v>315.18</v>
      </c>
      <c r="J536" s="0" t="str">
        <f aca="false">I536-H536</f>
        <v>$ 203.89</v>
      </c>
      <c r="K536" s="0" t="str">
        <f aca="false">H536/I536</f>
        <v>35.31%</v>
      </c>
      <c r="L536" s="0" t="str">
        <f aca="false">N536/P536</f>
        <v>0.60%</v>
      </c>
      <c r="M536" s="0" t="n">
        <v>2</v>
      </c>
      <c r="N536" s="0" t="n">
        <v>574</v>
      </c>
      <c r="O536" s="0" t="str">
        <f aca="false">H536/N536</f>
        <v>$ 0.19</v>
      </c>
      <c r="P536" s="0" t="n">
        <v>96006</v>
      </c>
      <c r="Q536" s="0" t="str">
        <f aca="false">I536/H536</f>
        <v>283%</v>
      </c>
      <c r="R536" s="0" t="str">
        <f aca="false">I536/M536</f>
        <v>$ 157.59</v>
      </c>
      <c r="S536" s="0" t="str">
        <f aca="false">H536/M536</f>
        <v>$ 55.65</v>
      </c>
      <c r="T536" s="0" t="str">
        <f aca="false">M536/N536</f>
        <v>0%</v>
      </c>
    </row>
    <row r="537" customFormat="false" ht="15.75" hidden="false" customHeight="true" outlineLevel="0" collapsed="false">
      <c r="B537" s="0" t="s">
        <v>89</v>
      </c>
      <c r="C537" s="0" t="s">
        <v>91</v>
      </c>
      <c r="F537" s="0" t="n">
        <v>2020</v>
      </c>
      <c r="G537" s="0" t="n">
        <v>4</v>
      </c>
      <c r="H537" s="0" t="n">
        <v>46.87</v>
      </c>
      <c r="I537" s="0" t="n">
        <v>3234.27</v>
      </c>
      <c r="J537" s="0" t="str">
        <f aca="false">I537-H537</f>
        <v>$ 3,187.40</v>
      </c>
      <c r="K537" s="0" t="str">
        <f aca="false">H537/I537</f>
        <v>1.45%</v>
      </c>
      <c r="L537" s="0" t="str">
        <f aca="false">N537/P537</f>
        <v>1.21%</v>
      </c>
      <c r="M537" s="0" t="n">
        <v>2</v>
      </c>
      <c r="N537" s="0" t="n">
        <v>186</v>
      </c>
      <c r="O537" s="0" t="str">
        <f aca="false">H537/N537</f>
        <v>$ 0.25</v>
      </c>
      <c r="P537" s="0" t="n">
        <v>15332</v>
      </c>
      <c r="Q537" s="0" t="str">
        <f aca="false">I537/H537</f>
        <v>6901%</v>
      </c>
      <c r="R537" s="0" t="str">
        <f aca="false">I537/M537</f>
        <v>$ 1,617.14</v>
      </c>
      <c r="S537" s="0" t="str">
        <f aca="false">H537/M537</f>
        <v>$ 23.44</v>
      </c>
      <c r="T537" s="0" t="str">
        <f aca="false">M537/N537</f>
        <v>1%</v>
      </c>
    </row>
    <row r="538" customFormat="false" ht="15.75" hidden="false" customHeight="true" outlineLevel="0" collapsed="false">
      <c r="A538" s="0" t="n">
        <v>2119327600395310</v>
      </c>
      <c r="B538" s="0" t="s">
        <v>89</v>
      </c>
      <c r="C538" s="0" t="s">
        <v>49</v>
      </c>
      <c r="F538" s="0" t="n">
        <v>2020</v>
      </c>
      <c r="G538" s="0" t="n">
        <v>5</v>
      </c>
      <c r="H538" s="0" t="n">
        <v>238.28</v>
      </c>
      <c r="I538" s="0" t="n">
        <v>3655.34</v>
      </c>
      <c r="J538" s="0" t="str">
        <f aca="false">I538-H538</f>
        <v>£ 3,417.06</v>
      </c>
      <c r="K538" s="0" t="str">
        <f aca="false">H538/I538</f>
        <v>6.52%</v>
      </c>
      <c r="L538" s="0" t="str">
        <f aca="false">N538/P538</f>
        <v>0.42%</v>
      </c>
      <c r="M538" s="0" t="n">
        <v>67</v>
      </c>
      <c r="N538" s="0" t="n">
        <v>2660</v>
      </c>
      <c r="O538" s="0" t="str">
        <f aca="false">H538/N538</f>
        <v>£ 0.09</v>
      </c>
      <c r="P538" s="0" t="n">
        <v>626346</v>
      </c>
      <c r="Q538" s="0" t="str">
        <f aca="false">I538/H538</f>
        <v>1534%</v>
      </c>
      <c r="R538" s="0" t="str">
        <f aca="false">I538/M538</f>
        <v>£ 54.56</v>
      </c>
      <c r="S538" s="0" t="str">
        <f aca="false">H538/M538</f>
        <v>£ 3.56</v>
      </c>
      <c r="T538" s="0" t="str">
        <f aca="false">M538/N538</f>
        <v>3%</v>
      </c>
    </row>
    <row r="539" customFormat="false" ht="15.75" hidden="false" customHeight="true" outlineLevel="0" collapsed="false">
      <c r="A539" s="0" t="n">
        <v>841740318605836</v>
      </c>
      <c r="B539" s="0" t="s">
        <v>89</v>
      </c>
      <c r="C539" s="0" t="s">
        <v>3</v>
      </c>
      <c r="F539" s="0" t="n">
        <v>2020</v>
      </c>
      <c r="G539" s="0" t="n">
        <v>5</v>
      </c>
      <c r="H539" s="0" t="n">
        <v>2281.76</v>
      </c>
      <c r="I539" s="0" t="n">
        <v>21181.65</v>
      </c>
      <c r="J539" s="0" t="str">
        <f aca="false">I539-H539</f>
        <v>18,899.89 €</v>
      </c>
      <c r="K539" s="0" t="str">
        <f aca="false">H539/I539</f>
        <v>10.77%</v>
      </c>
      <c r="L539" s="0" t="str">
        <f aca="false">N539/P539</f>
        <v>0.48%</v>
      </c>
      <c r="M539" s="0" t="n">
        <v>565</v>
      </c>
      <c r="N539" s="0" t="n">
        <v>15838</v>
      </c>
      <c r="O539" s="0" t="str">
        <f aca="false">H539/N539</f>
        <v>0.14 €</v>
      </c>
      <c r="P539" s="0" t="n">
        <v>3332114</v>
      </c>
      <c r="Q539" s="0" t="str">
        <f aca="false">I539/H539</f>
        <v>928%</v>
      </c>
      <c r="R539" s="0" t="str">
        <f aca="false">I539/M539</f>
        <v>37.49 €</v>
      </c>
      <c r="S539" s="0" t="str">
        <f aca="false">H539/M539</f>
        <v>4.04 €</v>
      </c>
      <c r="T539" s="0" t="str">
        <f aca="false">M539/N539</f>
        <v>4%</v>
      </c>
    </row>
    <row r="540" customFormat="false" ht="15.75" hidden="false" customHeight="true" outlineLevel="0" collapsed="false">
      <c r="A540" s="0" t="n">
        <v>1060206679564050</v>
      </c>
      <c r="B540" s="0" t="s">
        <v>89</v>
      </c>
      <c r="C540" s="0" t="s">
        <v>50</v>
      </c>
      <c r="F540" s="0" t="n">
        <v>2020</v>
      </c>
      <c r="G540" s="0" t="n">
        <v>5</v>
      </c>
      <c r="H540" s="0" t="n">
        <v>308.73</v>
      </c>
      <c r="I540" s="0" t="n">
        <v>3097.62</v>
      </c>
      <c r="J540" s="0" t="str">
        <f aca="false">I540-H540</f>
        <v>2,788.89 €</v>
      </c>
      <c r="K540" s="0" t="str">
        <f aca="false">H540/I540</f>
        <v>9.97%</v>
      </c>
      <c r="L540" s="0" t="str">
        <f aca="false">N540/P540</f>
        <v>1.10%</v>
      </c>
      <c r="M540" s="0" t="n">
        <v>82</v>
      </c>
      <c r="N540" s="0" t="n">
        <v>4106</v>
      </c>
      <c r="O540" s="0" t="str">
        <f aca="false">H540/N540</f>
        <v>0.08 €</v>
      </c>
      <c r="P540" s="0" t="n">
        <v>374668</v>
      </c>
      <c r="Q540" s="0" t="str">
        <f aca="false">I540/H540</f>
        <v>1003%</v>
      </c>
      <c r="R540" s="0" t="str">
        <f aca="false">I540/M540</f>
        <v>37.78 €</v>
      </c>
      <c r="S540" s="0" t="str">
        <f aca="false">H540/M540</f>
        <v>3.77 €</v>
      </c>
      <c r="T540" s="0" t="str">
        <f aca="false">M540/N540</f>
        <v>2%</v>
      </c>
    </row>
    <row r="541" customFormat="false" ht="15.75" hidden="false" customHeight="true" outlineLevel="0" collapsed="false">
      <c r="A541" s="0" t="n">
        <v>1924526246479820</v>
      </c>
      <c r="B541" s="0" t="s">
        <v>89</v>
      </c>
      <c r="C541" s="0" t="s">
        <v>51</v>
      </c>
      <c r="F541" s="0" t="n">
        <v>2020</v>
      </c>
      <c r="G541" s="0" t="n">
        <v>5</v>
      </c>
      <c r="H541" s="0" t="n">
        <v>67.32</v>
      </c>
      <c r="I541" s="0" t="n">
        <v>1451.75</v>
      </c>
      <c r="J541" s="0" t="str">
        <f aca="false">I541-H541</f>
        <v>1,384.43 €</v>
      </c>
      <c r="K541" s="0" t="str">
        <f aca="false">H541/I541</f>
        <v>4.64%</v>
      </c>
      <c r="L541" s="0" t="str">
        <f aca="false">N541/P541</f>
        <v>0.74%</v>
      </c>
      <c r="M541" s="0" t="n">
        <v>28</v>
      </c>
      <c r="N541" s="0" t="n">
        <v>2825</v>
      </c>
      <c r="O541" s="0" t="str">
        <f aca="false">H541/N541</f>
        <v>0.02 €</v>
      </c>
      <c r="P541" s="0" t="n">
        <v>381198</v>
      </c>
      <c r="Q541" s="0" t="str">
        <f aca="false">I541/H541</f>
        <v>2156%</v>
      </c>
      <c r="R541" s="0" t="str">
        <f aca="false">I541/M541</f>
        <v>51.85 €</v>
      </c>
      <c r="S541" s="0" t="str">
        <f aca="false">H541/M541</f>
        <v>2.40 €</v>
      </c>
      <c r="T541" s="0" t="str">
        <f aca="false">M541/N541</f>
        <v>1%</v>
      </c>
    </row>
    <row r="542" customFormat="false" ht="15.75" hidden="false" customHeight="true" outlineLevel="0" collapsed="false">
      <c r="A542" s="0" t="n">
        <v>586173093433597</v>
      </c>
      <c r="B542" s="0" t="s">
        <v>89</v>
      </c>
      <c r="C542" s="0" t="s">
        <v>52</v>
      </c>
      <c r="F542" s="0" t="n">
        <v>2020</v>
      </c>
      <c r="G542" s="0" t="n">
        <v>5</v>
      </c>
      <c r="H542" s="0" t="n">
        <v>116.59</v>
      </c>
      <c r="I542" s="0" t="n">
        <v>636.1</v>
      </c>
      <c r="J542" s="0" t="str">
        <f aca="false">I542-H542</f>
        <v>519.51 €</v>
      </c>
      <c r="K542" s="0" t="str">
        <f aca="false">H542/I542</f>
        <v>18.33%</v>
      </c>
      <c r="L542" s="0" t="str">
        <f aca="false">N542/P542</f>
        <v>0.68%</v>
      </c>
      <c r="M542" s="0" t="n">
        <v>16</v>
      </c>
      <c r="N542" s="0" t="n">
        <v>3540</v>
      </c>
      <c r="O542" s="0" t="str">
        <f aca="false">H542/N542</f>
        <v>0.03 €</v>
      </c>
      <c r="P542" s="0" t="n">
        <v>521173</v>
      </c>
      <c r="Q542" s="0" t="str">
        <f aca="false">I542/H542</f>
        <v>546%</v>
      </c>
      <c r="R542" s="0" t="str">
        <f aca="false">I542/M542</f>
        <v>39.76 €</v>
      </c>
      <c r="S542" s="0" t="str">
        <f aca="false">H542/M542</f>
        <v>7.29 €</v>
      </c>
      <c r="T542" s="0" t="str">
        <f aca="false">M542/N542</f>
        <v>0%</v>
      </c>
    </row>
    <row r="543" customFormat="false" ht="15.75" hidden="false" customHeight="true" outlineLevel="0" collapsed="false">
      <c r="B543" s="0" t="s">
        <v>89</v>
      </c>
      <c r="C543" s="0" t="s">
        <v>75</v>
      </c>
      <c r="F543" s="0" t="n">
        <v>2020</v>
      </c>
      <c r="G543" s="0" t="n">
        <v>5</v>
      </c>
      <c r="H543" s="0" t="n">
        <v>3115.59</v>
      </c>
      <c r="I543" s="0" t="n">
        <v>22872</v>
      </c>
      <c r="J543" s="0" t="str">
        <f aca="false">I543-H543</f>
        <v>$ 19,756.41</v>
      </c>
      <c r="K543" s="0" t="str">
        <f aca="false">H543/I543</f>
        <v>13.62%</v>
      </c>
      <c r="L543" s="0" t="str">
        <f aca="false">N543/P543</f>
        <v>0.32%</v>
      </c>
      <c r="M543" s="0" t="n">
        <v>165</v>
      </c>
      <c r="N543" s="0" t="n">
        <v>10737</v>
      </c>
      <c r="O543" s="0" t="str">
        <f aca="false">H543/N543</f>
        <v>$ 0.29</v>
      </c>
      <c r="P543" s="0" t="n">
        <v>3370651</v>
      </c>
      <c r="Q543" s="0" t="str">
        <f aca="false">I543/H543</f>
        <v>734%</v>
      </c>
      <c r="R543" s="0" t="str">
        <f aca="false">I543/M543</f>
        <v>$ 138.62</v>
      </c>
      <c r="S543" s="0" t="str">
        <f aca="false">H543/M543</f>
        <v>$ 18.88</v>
      </c>
      <c r="T543" s="0" t="str">
        <f aca="false">M543/N543</f>
        <v>2%</v>
      </c>
    </row>
    <row r="544" customFormat="false" ht="15.75" hidden="false" customHeight="true" outlineLevel="0" collapsed="false">
      <c r="B544" s="0" t="s">
        <v>89</v>
      </c>
      <c r="C544" s="0" t="s">
        <v>90</v>
      </c>
      <c r="F544" s="0" t="n">
        <v>2020</v>
      </c>
      <c r="G544" s="0" t="n">
        <v>5</v>
      </c>
      <c r="H544" s="0" t="n">
        <v>22.78</v>
      </c>
      <c r="I544" s="0" t="n">
        <v>0</v>
      </c>
      <c r="J544" s="0" t="str">
        <f aca="false">I544-H544</f>
        <v>-$ 22.78</v>
      </c>
      <c r="K544" s="0" t="str">
        <f aca="false">H544/I544</f>
        <v>#DIV/0!</v>
      </c>
      <c r="L544" s="0" t="str">
        <f aca="false">N544/P544</f>
        <v>0.75%</v>
      </c>
      <c r="M544" s="0" t="n">
        <v>0</v>
      </c>
      <c r="N544" s="0" t="n">
        <v>159</v>
      </c>
      <c r="O544" s="0" t="str">
        <f aca="false">H544/N544</f>
        <v>$ 0.14</v>
      </c>
      <c r="P544" s="0" t="n">
        <v>21279</v>
      </c>
      <c r="Q544" s="0" t="str">
        <f aca="false">I544/H544</f>
        <v>0%</v>
      </c>
      <c r="R544" s="0" t="str">
        <f aca="false">I544/M544</f>
        <v>#DIV/0!</v>
      </c>
      <c r="S544" s="0" t="str">
        <f aca="false">H544/M544</f>
        <v>#DIV/0!</v>
      </c>
      <c r="T544" s="0" t="str">
        <f aca="false">M544/N544</f>
        <v>0%</v>
      </c>
    </row>
    <row r="545" customFormat="false" ht="15.75" hidden="false" customHeight="true" outlineLevel="0" collapsed="false">
      <c r="B545" s="0" t="s">
        <v>89</v>
      </c>
      <c r="C545" s="0" t="s">
        <v>91</v>
      </c>
      <c r="F545" s="0" t="n">
        <v>2020</v>
      </c>
      <c r="G545" s="0" t="n">
        <v>5</v>
      </c>
      <c r="H545" s="0" t="n">
        <v>3.05</v>
      </c>
      <c r="I545" s="0" t="n">
        <v>0</v>
      </c>
      <c r="J545" s="0" t="str">
        <f aca="false">I545-H545</f>
        <v>-$ 3.05</v>
      </c>
      <c r="K545" s="0" t="str">
        <f aca="false">H545/I545</f>
        <v>#DIV/0!</v>
      </c>
      <c r="L545" s="0" t="str">
        <f aca="false">N545/P545</f>
        <v>0.88%</v>
      </c>
      <c r="M545" s="0" t="n">
        <v>0</v>
      </c>
      <c r="N545" s="0" t="n">
        <v>12</v>
      </c>
      <c r="O545" s="0" t="str">
        <f aca="false">H545/N545</f>
        <v>$ 0.25</v>
      </c>
      <c r="P545" s="0" t="n">
        <v>1361</v>
      </c>
      <c r="Q545" s="0" t="str">
        <f aca="false">I545/H545</f>
        <v>0%</v>
      </c>
      <c r="R545" s="0" t="str">
        <f aca="false">I545/M545</f>
        <v>#DIV/0!</v>
      </c>
      <c r="S545" s="0" t="str">
        <f aca="false">H545/M545</f>
        <v>#DIV/0!</v>
      </c>
      <c r="T545" s="0" t="str">
        <f aca="false">M545/N545</f>
        <v>0%</v>
      </c>
    </row>
    <row r="546" customFormat="false" ht="15.75" hidden="false" customHeight="true" outlineLevel="0" collapsed="false">
      <c r="A546" s="0" t="n">
        <v>2119327600395310</v>
      </c>
      <c r="B546" s="0" t="s">
        <v>89</v>
      </c>
      <c r="C546" s="0" t="s">
        <v>49</v>
      </c>
      <c r="F546" s="0" t="n">
        <v>2020</v>
      </c>
      <c r="G546" s="0" t="n">
        <v>6</v>
      </c>
      <c r="H546" s="0" t="n">
        <v>454.13</v>
      </c>
      <c r="I546" s="0" t="n">
        <v>6828.21</v>
      </c>
      <c r="J546" s="0" t="str">
        <f aca="false">I546-H546</f>
        <v>£ 6,374.08</v>
      </c>
      <c r="K546" s="0" t="str">
        <f aca="false">H546/I546</f>
        <v>6.65%</v>
      </c>
      <c r="L546" s="0" t="str">
        <f aca="false">N546/P546</f>
        <v>0.42%</v>
      </c>
      <c r="M546" s="0" t="n">
        <v>203</v>
      </c>
      <c r="N546" s="0" t="n">
        <v>3859</v>
      </c>
      <c r="O546" s="0" t="str">
        <f aca="false">H546/N546</f>
        <v>£ 0.12</v>
      </c>
      <c r="P546" s="0" t="n">
        <v>924781</v>
      </c>
      <c r="Q546" s="0" t="str">
        <f aca="false">I546/H546</f>
        <v>1504%</v>
      </c>
      <c r="R546" s="0" t="str">
        <f aca="false">I546/M546</f>
        <v>£ 33.64</v>
      </c>
      <c r="S546" s="0" t="str">
        <f aca="false">H546/M546</f>
        <v>£ 2.24</v>
      </c>
      <c r="T546" s="0" t="str">
        <f aca="false">M546/N546</f>
        <v>5%</v>
      </c>
    </row>
    <row r="547" customFormat="false" ht="15.75" hidden="false" customHeight="true" outlineLevel="0" collapsed="false">
      <c r="A547" s="0" t="n">
        <v>841740318605836</v>
      </c>
      <c r="B547" s="0" t="s">
        <v>89</v>
      </c>
      <c r="C547" s="0" t="s">
        <v>3</v>
      </c>
      <c r="F547" s="0" t="n">
        <v>2020</v>
      </c>
      <c r="G547" s="0" t="n">
        <v>6</v>
      </c>
      <c r="H547" s="0" t="n">
        <v>3197.26</v>
      </c>
      <c r="I547" s="0" t="n">
        <v>34316.29</v>
      </c>
      <c r="J547" s="0" t="str">
        <f aca="false">I547-H547</f>
        <v>31,119.03 €</v>
      </c>
      <c r="K547" s="0" t="str">
        <f aca="false">H547/I547</f>
        <v>9.32%</v>
      </c>
      <c r="L547" s="0" t="str">
        <f aca="false">N547/P547</f>
        <v>0.50%</v>
      </c>
      <c r="M547" s="0" t="n">
        <v>844</v>
      </c>
      <c r="N547" s="0" t="n">
        <v>20097</v>
      </c>
      <c r="O547" s="0" t="str">
        <f aca="false">H547/N547</f>
        <v>0.16 €</v>
      </c>
      <c r="P547" s="0" t="n">
        <v>4028331</v>
      </c>
      <c r="Q547" s="0" t="str">
        <f aca="false">I547/H547</f>
        <v>1073%</v>
      </c>
      <c r="R547" s="0" t="str">
        <f aca="false">I547/M547</f>
        <v>40.66 €</v>
      </c>
      <c r="S547" s="0" t="str">
        <f aca="false">H547/M547</f>
        <v>3.79 €</v>
      </c>
      <c r="T547" s="0" t="str">
        <f aca="false">M547/N547</f>
        <v>4%</v>
      </c>
    </row>
    <row r="548" customFormat="false" ht="15.75" hidden="false" customHeight="true" outlineLevel="0" collapsed="false">
      <c r="A548" s="0" t="n">
        <v>1060206679564050</v>
      </c>
      <c r="B548" s="0" t="s">
        <v>89</v>
      </c>
      <c r="C548" s="0" t="s">
        <v>50</v>
      </c>
      <c r="F548" s="0" t="n">
        <v>2020</v>
      </c>
      <c r="G548" s="0" t="n">
        <v>6</v>
      </c>
      <c r="H548" s="0" t="n">
        <v>307.23</v>
      </c>
      <c r="I548" s="0" t="n">
        <v>3443.71</v>
      </c>
      <c r="J548" s="0" t="str">
        <f aca="false">I548-H548</f>
        <v>3,136.48 €</v>
      </c>
      <c r="K548" s="0" t="str">
        <f aca="false">H548/I548</f>
        <v>8.92%</v>
      </c>
      <c r="L548" s="0" t="str">
        <f aca="false">N548/P548</f>
        <v>0.79%</v>
      </c>
      <c r="M548" s="0" t="n">
        <v>90</v>
      </c>
      <c r="N548" s="0" t="n">
        <v>3705</v>
      </c>
      <c r="O548" s="0" t="str">
        <f aca="false">H548/N548</f>
        <v>0.08 €</v>
      </c>
      <c r="P548" s="0" t="n">
        <v>467341</v>
      </c>
      <c r="Q548" s="0" t="str">
        <f aca="false">I548/H548</f>
        <v>1121%</v>
      </c>
      <c r="R548" s="0" t="str">
        <f aca="false">I548/M548</f>
        <v>38.26 €</v>
      </c>
      <c r="S548" s="0" t="str">
        <f aca="false">H548/M548</f>
        <v>3.41 €</v>
      </c>
      <c r="T548" s="0" t="str">
        <f aca="false">M548/N548</f>
        <v>2%</v>
      </c>
    </row>
    <row r="549" customFormat="false" ht="15.75" hidden="false" customHeight="true" outlineLevel="0" collapsed="false">
      <c r="A549" s="0" t="n">
        <v>1924526246479820</v>
      </c>
      <c r="B549" s="0" t="s">
        <v>89</v>
      </c>
      <c r="C549" s="0" t="s">
        <v>51</v>
      </c>
      <c r="F549" s="0" t="n">
        <v>2020</v>
      </c>
      <c r="G549" s="0" t="n">
        <v>6</v>
      </c>
      <c r="H549" s="0" t="n">
        <v>138.85</v>
      </c>
      <c r="I549" s="0" t="n">
        <v>1182.57</v>
      </c>
      <c r="J549" s="0" t="str">
        <f aca="false">I549-H549</f>
        <v>1,043.72 €</v>
      </c>
      <c r="K549" s="0" t="str">
        <f aca="false">H549/I549</f>
        <v>11.74%</v>
      </c>
      <c r="L549" s="0" t="str">
        <f aca="false">N549/P549</f>
        <v>0.46%</v>
      </c>
      <c r="M549" s="0" t="n">
        <v>18</v>
      </c>
      <c r="N549" s="0" t="n">
        <v>2436</v>
      </c>
      <c r="O549" s="0" t="str">
        <f aca="false">H549/N549</f>
        <v>0.06 €</v>
      </c>
      <c r="P549" s="0" t="n">
        <v>528129</v>
      </c>
      <c r="Q549" s="0" t="str">
        <f aca="false">I549/H549</f>
        <v>852%</v>
      </c>
      <c r="R549" s="0" t="str">
        <f aca="false">I549/M549</f>
        <v>65.70 €</v>
      </c>
      <c r="S549" s="0" t="str">
        <f aca="false">H549/M549</f>
        <v>7.71 €</v>
      </c>
      <c r="T549" s="0" t="str">
        <f aca="false">M549/N549</f>
        <v>1%</v>
      </c>
    </row>
    <row r="550" customFormat="false" ht="15.75" hidden="false" customHeight="true" outlineLevel="0" collapsed="false">
      <c r="A550" s="0" t="n">
        <v>586173093433597</v>
      </c>
      <c r="B550" s="0" t="s">
        <v>89</v>
      </c>
      <c r="C550" s="0" t="s">
        <v>52</v>
      </c>
      <c r="F550" s="0" t="n">
        <v>2020</v>
      </c>
      <c r="G550" s="0" t="n">
        <v>6</v>
      </c>
      <c r="H550" s="0" t="n">
        <v>176.3</v>
      </c>
      <c r="I550" s="0" t="n">
        <v>1771.92</v>
      </c>
      <c r="J550" s="0" t="str">
        <f aca="false">I550-H550</f>
        <v>1,595.62 €</v>
      </c>
      <c r="K550" s="0" t="str">
        <f aca="false">H550/I550</f>
        <v>9.95%</v>
      </c>
      <c r="L550" s="0" t="str">
        <f aca="false">N550/P550</f>
        <v>0.48%</v>
      </c>
      <c r="M550" s="0" t="n">
        <v>35</v>
      </c>
      <c r="N550" s="0" t="n">
        <v>3164</v>
      </c>
      <c r="O550" s="0" t="str">
        <f aca="false">H550/N550</f>
        <v>0.06 €</v>
      </c>
      <c r="P550" s="0" t="n">
        <v>661309</v>
      </c>
      <c r="Q550" s="0" t="str">
        <f aca="false">I550/H550</f>
        <v>1005%</v>
      </c>
      <c r="R550" s="0" t="str">
        <f aca="false">I550/M550</f>
        <v>50.63 €</v>
      </c>
      <c r="S550" s="0" t="str">
        <f aca="false">H550/M550</f>
        <v>5.04 €</v>
      </c>
      <c r="T550" s="0" t="str">
        <f aca="false">M550/N550</f>
        <v>1%</v>
      </c>
    </row>
    <row r="551" customFormat="false" ht="15.75" hidden="false" customHeight="true" outlineLevel="0" collapsed="false">
      <c r="B551" s="0" t="s">
        <v>89</v>
      </c>
      <c r="C551" s="0" t="s">
        <v>75</v>
      </c>
      <c r="F551" s="0" t="n">
        <v>2020</v>
      </c>
      <c r="G551" s="0" t="n">
        <v>6</v>
      </c>
      <c r="H551" s="0" t="n">
        <v>2593.78</v>
      </c>
      <c r="I551" s="0" t="n">
        <v>20029</v>
      </c>
      <c r="J551" s="0" t="str">
        <f aca="false">I551-H551</f>
        <v>$ 17,435.22</v>
      </c>
      <c r="K551" s="0" t="str">
        <f aca="false">H551/I551</f>
        <v>12.95%</v>
      </c>
      <c r="L551" s="0" t="str">
        <f aca="false">N551/P551</f>
        <v>0.33%</v>
      </c>
      <c r="M551" s="0" t="n">
        <v>164</v>
      </c>
      <c r="N551" s="0" t="n">
        <v>9699</v>
      </c>
      <c r="O551" s="0" t="str">
        <f aca="false">H551/N551</f>
        <v>0.27 €</v>
      </c>
      <c r="P551" s="0" t="n">
        <v>2907316</v>
      </c>
      <c r="Q551" s="0" t="str">
        <f aca="false">I551/H551</f>
        <v>772%</v>
      </c>
      <c r="R551" s="0" t="str">
        <f aca="false">I551/M551</f>
        <v>$ 122.13</v>
      </c>
      <c r="S551" s="0" t="str">
        <f aca="false">H551/M551</f>
        <v>$ 15.82</v>
      </c>
      <c r="T551" s="0" t="str">
        <f aca="false">M551/N551</f>
        <v>2%</v>
      </c>
    </row>
    <row r="552" customFormat="false" ht="15.75" hidden="false" customHeight="true" outlineLevel="0" collapsed="false">
      <c r="B552" s="0" t="s">
        <v>89</v>
      </c>
      <c r="C552" s="0" t="s">
        <v>90</v>
      </c>
      <c r="F552" s="0" t="n">
        <v>2020</v>
      </c>
      <c r="G552" s="0" t="n">
        <v>6</v>
      </c>
      <c r="H552" s="0" t="n">
        <v>1.01</v>
      </c>
      <c r="I552" s="0" t="n">
        <v>0</v>
      </c>
      <c r="J552" s="0" t="str">
        <f aca="false">I552-H552</f>
        <v>-$ 1.01</v>
      </c>
      <c r="K552" s="0" t="str">
        <f aca="false">H552/I552</f>
        <v>#DIV/0!</v>
      </c>
      <c r="L552" s="0" t="str">
        <f aca="false">N552/P552</f>
        <v>0.54%</v>
      </c>
      <c r="M552" s="0" t="n">
        <v>0</v>
      </c>
      <c r="N552" s="0" t="n">
        <v>10</v>
      </c>
      <c r="O552" s="0" t="str">
        <f aca="false">H552/N552</f>
        <v>0.10 €</v>
      </c>
      <c r="P552" s="0" t="n">
        <v>1849</v>
      </c>
      <c r="Q552" s="0" t="str">
        <f aca="false">I552/H552</f>
        <v>0%</v>
      </c>
      <c r="R552" s="0" t="str">
        <f aca="false">I552/M552</f>
        <v>#DIV/0!</v>
      </c>
      <c r="S552" s="0" t="str">
        <f aca="false">H552/M552</f>
        <v>#DIV/0!</v>
      </c>
      <c r="T552" s="0" t="str">
        <f aca="false">M552/N552</f>
        <v>0%</v>
      </c>
    </row>
    <row r="553" customFormat="false" ht="15.75" hidden="false" customHeight="true" outlineLevel="0" collapsed="false">
      <c r="B553" s="0" t="s">
        <v>89</v>
      </c>
      <c r="C553" s="0" t="s">
        <v>91</v>
      </c>
      <c r="F553" s="0" t="n">
        <v>2020</v>
      </c>
      <c r="G553" s="0" t="n">
        <v>6</v>
      </c>
      <c r="H553" s="0" t="n">
        <v>0</v>
      </c>
      <c r="I553" s="0" t="n">
        <v>0</v>
      </c>
      <c r="J553" s="0" t="str">
        <f aca="false">I553-H553</f>
        <v>$ -</v>
      </c>
      <c r="K553" s="0" t="str">
        <f aca="false">H553/I553</f>
        <v>#DIV/0!</v>
      </c>
      <c r="L553" s="0" t="str">
        <f aca="false">N553/P553</f>
        <v>#DIV/0!</v>
      </c>
      <c r="M553" s="0" t="n">
        <v>0</v>
      </c>
      <c r="N553" s="0" t="n">
        <v>0</v>
      </c>
      <c r="O553" s="0" t="str">
        <f aca="false">H553/N553</f>
        <v>#DIV/0!</v>
      </c>
      <c r="P553" s="0" t="n">
        <v>0</v>
      </c>
      <c r="Q553" s="0" t="str">
        <f aca="false">I553/H553</f>
        <v>#DIV/0!</v>
      </c>
      <c r="R553" s="0" t="str">
        <f aca="false">I553/M553</f>
        <v>#DIV/0!</v>
      </c>
      <c r="S553" s="0" t="str">
        <f aca="false">H553/M553</f>
        <v>#DIV/0!</v>
      </c>
      <c r="T553" s="0" t="str">
        <f aca="false">M553/N553</f>
        <v>#DIV/0!</v>
      </c>
    </row>
    <row r="554" customFormat="false" ht="15.75" hidden="false" customHeight="true" outlineLevel="0" collapsed="false">
      <c r="A554" s="0" t="n">
        <v>2119327600395310</v>
      </c>
      <c r="B554" s="0" t="s">
        <v>89</v>
      </c>
      <c r="C554" s="0" t="s">
        <v>49</v>
      </c>
      <c r="F554" s="0" t="n">
        <v>2020</v>
      </c>
      <c r="G554" s="0" t="n">
        <v>7</v>
      </c>
      <c r="H554" s="0" t="n">
        <v>516.12</v>
      </c>
      <c r="I554" s="0" t="n">
        <v>9304.42</v>
      </c>
      <c r="J554" s="0" t="str">
        <f aca="false">I554-H554</f>
        <v>£ 8,788.30</v>
      </c>
      <c r="K554" s="0" t="str">
        <f aca="false">H554/I554</f>
        <v>5.55%</v>
      </c>
      <c r="L554" s="0" t="str">
        <f aca="false">N554/P554</f>
        <v>0.46%</v>
      </c>
      <c r="M554" s="0" t="n">
        <v>376</v>
      </c>
      <c r="N554" s="0" t="n">
        <v>5530</v>
      </c>
      <c r="O554" s="0" t="str">
        <f aca="false">H554/N554</f>
        <v>£ 0.09</v>
      </c>
      <c r="P554" s="0" t="n">
        <v>1209864</v>
      </c>
      <c r="Q554" s="0" t="str">
        <f aca="false">I554/H554</f>
        <v>1803%</v>
      </c>
      <c r="R554" s="0" t="str">
        <f aca="false">I554/M554</f>
        <v>£ 24.75</v>
      </c>
      <c r="S554" s="0" t="str">
        <f aca="false">H554/M554</f>
        <v>£ 1.37</v>
      </c>
      <c r="T554" s="0" t="str">
        <f aca="false">M554/N554</f>
        <v>7%</v>
      </c>
    </row>
    <row r="555" customFormat="false" ht="15.75" hidden="false" customHeight="true" outlineLevel="0" collapsed="false">
      <c r="A555" s="0" t="n">
        <v>841740318605836</v>
      </c>
      <c r="B555" s="0" t="s">
        <v>89</v>
      </c>
      <c r="C555" s="0" t="s">
        <v>3</v>
      </c>
      <c r="F555" s="0" t="n">
        <v>2020</v>
      </c>
      <c r="G555" s="0" t="n">
        <v>7</v>
      </c>
      <c r="H555" s="0" t="n">
        <v>4339.3</v>
      </c>
      <c r="I555" s="0" t="n">
        <v>35348</v>
      </c>
      <c r="J555" s="0" t="str">
        <f aca="false">I555-H555</f>
        <v>31,008.70 €</v>
      </c>
      <c r="K555" s="0" t="str">
        <f aca="false">H555/I555</f>
        <v>12.28%</v>
      </c>
      <c r="L555" s="0" t="str">
        <f aca="false">N555/P555</f>
        <v>0.40%</v>
      </c>
      <c r="M555" s="0" t="n">
        <v>799</v>
      </c>
      <c r="N555" s="0" t="n">
        <v>22434</v>
      </c>
      <c r="O555" s="0" t="str">
        <f aca="false">H555/N555</f>
        <v>0.19 €</v>
      </c>
      <c r="P555" s="0" t="n">
        <v>5631195</v>
      </c>
      <c r="Q555" s="0" t="str">
        <f aca="false">I555/H555</f>
        <v>815%</v>
      </c>
      <c r="R555" s="0" t="str">
        <f aca="false">I555/M555</f>
        <v>44.24 €</v>
      </c>
      <c r="S555" s="0" t="str">
        <f aca="false">H555/M555</f>
        <v>5.43 €</v>
      </c>
      <c r="T555" s="0" t="str">
        <f aca="false">M555/N555</f>
        <v>4%</v>
      </c>
    </row>
    <row r="556" customFormat="false" ht="15.75" hidden="false" customHeight="true" outlineLevel="0" collapsed="false">
      <c r="A556" s="0" t="n">
        <v>1060206679564050</v>
      </c>
      <c r="B556" s="0" t="s">
        <v>89</v>
      </c>
      <c r="C556" s="0" t="s">
        <v>50</v>
      </c>
      <c r="F556" s="0" t="n">
        <v>2020</v>
      </c>
      <c r="G556" s="0" t="n">
        <v>7</v>
      </c>
      <c r="H556" s="0" t="n">
        <v>270.01</v>
      </c>
      <c r="I556" s="0" t="n">
        <v>3400.37</v>
      </c>
      <c r="J556" s="0" t="str">
        <f aca="false">I556-H556</f>
        <v>3,130.36 €</v>
      </c>
      <c r="K556" s="0" t="str">
        <f aca="false">H556/I556</f>
        <v>7.94%</v>
      </c>
      <c r="L556" s="0" t="str">
        <f aca="false">N556/P556</f>
        <v>0.59%</v>
      </c>
      <c r="M556" s="0" t="n">
        <v>81</v>
      </c>
      <c r="N556" s="0" t="n">
        <v>2833</v>
      </c>
      <c r="O556" s="0" t="str">
        <f aca="false">H556/N556</f>
        <v>0.10 €</v>
      </c>
      <c r="P556" s="0" t="n">
        <v>481892</v>
      </c>
      <c r="Q556" s="0" t="str">
        <f aca="false">I556/H556</f>
        <v>1259%</v>
      </c>
      <c r="R556" s="0" t="str">
        <f aca="false">I556/M556</f>
        <v>41.98 €</v>
      </c>
      <c r="S556" s="0" t="str">
        <f aca="false">H556/M556</f>
        <v>3.33 €</v>
      </c>
      <c r="T556" s="0" t="str">
        <f aca="false">M556/N556</f>
        <v>3%</v>
      </c>
    </row>
    <row r="557" customFormat="false" ht="15.75" hidden="false" customHeight="true" outlineLevel="0" collapsed="false">
      <c r="A557" s="0" t="n">
        <v>1924526246479820</v>
      </c>
      <c r="B557" s="0" t="s">
        <v>89</v>
      </c>
      <c r="C557" s="0" t="s">
        <v>51</v>
      </c>
      <c r="F557" s="0" t="n">
        <v>2020</v>
      </c>
      <c r="G557" s="0" t="n">
        <v>7</v>
      </c>
      <c r="H557" s="0" t="n">
        <v>40.57</v>
      </c>
      <c r="I557" s="0" t="n">
        <v>1163.48</v>
      </c>
      <c r="J557" s="0" t="str">
        <f aca="false">I557-H557</f>
        <v>1,122.91 €</v>
      </c>
      <c r="K557" s="0" t="str">
        <f aca="false">H557/I557</f>
        <v>3.49%</v>
      </c>
      <c r="L557" s="0" t="str">
        <f aca="false">N557/P557</f>
        <v>0.64%</v>
      </c>
      <c r="M557" s="0" t="n">
        <v>16</v>
      </c>
      <c r="N557" s="0" t="n">
        <v>985</v>
      </c>
      <c r="O557" s="0" t="str">
        <f aca="false">H557/N557</f>
        <v>0.04 €</v>
      </c>
      <c r="P557" s="0" t="n">
        <v>154414</v>
      </c>
      <c r="Q557" s="0" t="str">
        <f aca="false">I557/H557</f>
        <v>2868%</v>
      </c>
      <c r="R557" s="0" t="str">
        <f aca="false">I557/M557</f>
        <v>72.72 €</v>
      </c>
      <c r="S557" s="0" t="str">
        <f aca="false">H557/M557</f>
        <v>2.54 €</v>
      </c>
      <c r="T557" s="0" t="str">
        <f aca="false">M557/N557</f>
        <v>2%</v>
      </c>
    </row>
    <row r="558" customFormat="false" ht="15.75" hidden="false" customHeight="true" outlineLevel="0" collapsed="false">
      <c r="A558" s="0" t="n">
        <v>586173093433597</v>
      </c>
      <c r="B558" s="0" t="s">
        <v>89</v>
      </c>
      <c r="C558" s="0" t="s">
        <v>52</v>
      </c>
      <c r="F558" s="0" t="n">
        <v>2020</v>
      </c>
      <c r="G558" s="0" t="n">
        <v>7</v>
      </c>
      <c r="H558" s="0" t="n">
        <v>95.12</v>
      </c>
      <c r="I558" s="0" t="n">
        <v>1410.24</v>
      </c>
      <c r="J558" s="0" t="str">
        <f aca="false">I558-H558</f>
        <v>1,315.12 €</v>
      </c>
      <c r="K558" s="0" t="str">
        <f aca="false">H558/I558</f>
        <v>6.74%</v>
      </c>
      <c r="L558" s="0" t="str">
        <f aca="false">N558/P558</f>
        <v>0.41%</v>
      </c>
      <c r="M558" s="0" t="n">
        <v>30</v>
      </c>
      <c r="N558" s="0" t="n">
        <v>1782</v>
      </c>
      <c r="O558" s="0" t="str">
        <f aca="false">H558/N558</f>
        <v>0.05 €</v>
      </c>
      <c r="P558" s="0" t="n">
        <v>432611</v>
      </c>
      <c r="Q558" s="0" t="str">
        <f aca="false">I558/H558</f>
        <v>1483%</v>
      </c>
      <c r="R558" s="0" t="str">
        <f aca="false">I558/M558</f>
        <v>47.01 €</v>
      </c>
      <c r="S558" s="0" t="str">
        <f aca="false">H558/M558</f>
        <v>3.17 €</v>
      </c>
      <c r="T558" s="0" t="str">
        <f aca="false">M558/N558</f>
        <v>2%</v>
      </c>
    </row>
    <row r="559" customFormat="false" ht="15.75" hidden="false" customHeight="true" outlineLevel="0" collapsed="false">
      <c r="B559" s="0" t="s">
        <v>89</v>
      </c>
      <c r="C559" s="0" t="s">
        <v>75</v>
      </c>
      <c r="F559" s="0" t="n">
        <v>2020</v>
      </c>
      <c r="G559" s="0" t="n">
        <v>7</v>
      </c>
      <c r="H559" s="0" t="n">
        <v>2127.28</v>
      </c>
      <c r="I559" s="0" t="n">
        <v>24391</v>
      </c>
      <c r="J559" s="0" t="str">
        <f aca="false">I559-H559</f>
        <v>$ 22,263.72</v>
      </c>
      <c r="K559" s="0" t="str">
        <f aca="false">H559/I559</f>
        <v>8.72%</v>
      </c>
      <c r="L559" s="0" t="str">
        <f aca="false">N559/P559</f>
        <v>0.31%</v>
      </c>
      <c r="M559" s="0" t="n">
        <v>197</v>
      </c>
      <c r="N559" s="0" t="n">
        <v>8218</v>
      </c>
      <c r="O559" s="0" t="str">
        <f aca="false">H559/N559</f>
        <v>0.26 €</v>
      </c>
      <c r="P559" s="0" t="n">
        <v>2662033</v>
      </c>
      <c r="Q559" s="0" t="str">
        <f aca="false">I559/H559</f>
        <v>1147%</v>
      </c>
      <c r="R559" s="0" t="str">
        <f aca="false">I559/M559</f>
        <v>$ 123.81</v>
      </c>
      <c r="S559" s="0" t="str">
        <f aca="false">H559/M559</f>
        <v>$ 10.80</v>
      </c>
      <c r="T559" s="0" t="str">
        <f aca="false">M559/N559</f>
        <v>2%</v>
      </c>
    </row>
    <row r="560" customFormat="false" ht="15.75" hidden="false" customHeight="true" outlineLevel="0" collapsed="false">
      <c r="B560" s="0" t="s">
        <v>89</v>
      </c>
      <c r="C560" s="0" t="s">
        <v>90</v>
      </c>
      <c r="F560" s="0" t="n">
        <v>2020</v>
      </c>
      <c r="G560" s="0" t="n">
        <v>7</v>
      </c>
      <c r="H560" s="0" t="n">
        <v>6.09</v>
      </c>
      <c r="I560" s="0" t="n">
        <v>269.39</v>
      </c>
      <c r="J560" s="0" t="str">
        <f aca="false">I560-H560</f>
        <v>$ 263.30</v>
      </c>
      <c r="K560" s="0" t="str">
        <f aca="false">H560/I560</f>
        <v>2.26%</v>
      </c>
      <c r="L560" s="0" t="str">
        <f aca="false">N560/P560</f>
        <v>0.68%</v>
      </c>
      <c r="M560" s="0" t="n">
        <v>1</v>
      </c>
      <c r="N560" s="0" t="n">
        <v>47</v>
      </c>
      <c r="O560" s="0" t="str">
        <f aca="false">H560/N560</f>
        <v>0.13 €</v>
      </c>
      <c r="P560" s="0" t="n">
        <v>6917</v>
      </c>
      <c r="Q560" s="0" t="str">
        <f aca="false">I560/H560</f>
        <v>4423%</v>
      </c>
      <c r="R560" s="0" t="str">
        <f aca="false">I560/M560</f>
        <v>$ 269.39</v>
      </c>
      <c r="S560" s="0" t="str">
        <f aca="false">H560/M560</f>
        <v>$ 6.09</v>
      </c>
      <c r="T560" s="0" t="str">
        <f aca="false">M560/N560</f>
        <v>2%</v>
      </c>
    </row>
    <row r="561" customFormat="false" ht="15.75" hidden="false" customHeight="true" outlineLevel="0" collapsed="false">
      <c r="B561" s="0" t="s">
        <v>89</v>
      </c>
      <c r="C561" s="0" t="s">
        <v>91</v>
      </c>
      <c r="F561" s="0" t="n">
        <v>2020</v>
      </c>
      <c r="G561" s="0" t="n">
        <v>7</v>
      </c>
      <c r="H561" s="0" t="n">
        <v>0</v>
      </c>
      <c r="I561" s="0" t="n">
        <v>0</v>
      </c>
      <c r="J561" s="0" t="str">
        <f aca="false">I561-H561</f>
        <v>$ -</v>
      </c>
      <c r="K561" s="0" t="str">
        <f aca="false">H561/I561</f>
        <v>#DIV/0!</v>
      </c>
      <c r="L561" s="0" t="str">
        <f aca="false">N561/P561</f>
        <v>#DIV/0!</v>
      </c>
      <c r="M561" s="0" t="n">
        <v>0</v>
      </c>
      <c r="N561" s="0" t="n">
        <v>0</v>
      </c>
      <c r="O561" s="0" t="str">
        <f aca="false">H561/N561</f>
        <v>#DIV/0!</v>
      </c>
      <c r="P561" s="0" t="n">
        <v>0</v>
      </c>
      <c r="Q561" s="0" t="str">
        <f aca="false">I561/H561</f>
        <v>#DIV/0!</v>
      </c>
      <c r="R561" s="0" t="str">
        <f aca="false">I561/M561</f>
        <v>#DIV/0!</v>
      </c>
      <c r="S561" s="0" t="str">
        <f aca="false">H561/M561</f>
        <v>#DIV/0!</v>
      </c>
      <c r="T561" s="0" t="str">
        <f aca="false">M561/N561</f>
        <v>#DIV/0!</v>
      </c>
    </row>
    <row r="562" customFormat="false" ht="15.75" hidden="false" customHeight="true" outlineLevel="0" collapsed="false">
      <c r="A562" s="0" t="n">
        <v>978960556572991</v>
      </c>
      <c r="B562" s="0" t="s">
        <v>92</v>
      </c>
      <c r="C562" s="0" t="s">
        <v>49</v>
      </c>
      <c r="F562" s="0" t="n">
        <v>2019</v>
      </c>
      <c r="G562" s="0" t="n">
        <v>10</v>
      </c>
      <c r="H562" s="0" t="n">
        <v>537.36</v>
      </c>
      <c r="I562" s="0" t="n">
        <v>1644.18</v>
      </c>
      <c r="J562" s="0" t="str">
        <f aca="false">I562-H562</f>
        <v>£ 1,106.82</v>
      </c>
      <c r="K562" s="0" t="str">
        <f aca="false">H562/I562</f>
        <v>32.68%</v>
      </c>
      <c r="L562" s="0" t="str">
        <f aca="false">N562/P562</f>
        <v>0.29%</v>
      </c>
      <c r="M562" s="0" t="n">
        <v>81</v>
      </c>
      <c r="N562" s="0" t="n">
        <v>1560</v>
      </c>
      <c r="O562" s="0" t="str">
        <f aca="false">H562/N562</f>
        <v>0.34 €</v>
      </c>
      <c r="P562" s="0" t="n">
        <v>535370</v>
      </c>
      <c r="Q562" s="0" t="str">
        <f aca="false">I562/H562</f>
        <v>306%</v>
      </c>
      <c r="R562" s="0" t="str">
        <f aca="false">I562/M562</f>
        <v>£ 20.30</v>
      </c>
      <c r="S562" s="0" t="str">
        <f aca="false">H562/M562</f>
        <v>6.63 €</v>
      </c>
      <c r="T562" s="0" t="str">
        <f aca="false">M562/N562</f>
        <v>5%</v>
      </c>
    </row>
    <row r="563" customFormat="false" ht="15.75" hidden="false" customHeight="true" outlineLevel="0" collapsed="false">
      <c r="A563" s="0" t="n">
        <v>3813214132623030</v>
      </c>
      <c r="B563" s="0" t="s">
        <v>92</v>
      </c>
      <c r="C563" s="0" t="s">
        <v>3</v>
      </c>
      <c r="F563" s="0" t="n">
        <v>2019</v>
      </c>
      <c r="G563" s="0" t="n">
        <v>10</v>
      </c>
      <c r="H563" s="0" t="n">
        <v>5463.59</v>
      </c>
      <c r="I563" s="0" t="n">
        <v>19470.02</v>
      </c>
      <c r="J563" s="0" t="str">
        <f aca="false">I563-H563</f>
        <v>14,006.43 €</v>
      </c>
      <c r="K563" s="0" t="str">
        <f aca="false">H563/I563</f>
        <v>28.06%</v>
      </c>
      <c r="L563" s="0" t="str">
        <f aca="false">N563/P563</f>
        <v>0.32%</v>
      </c>
      <c r="M563" s="0" t="n">
        <v>943</v>
      </c>
      <c r="N563" s="0" t="n">
        <v>10191</v>
      </c>
      <c r="O563" s="0" t="str">
        <f aca="false">H563/N563</f>
        <v>0.54 €</v>
      </c>
      <c r="P563" s="0" t="n">
        <v>3155005</v>
      </c>
      <c r="Q563" s="0" t="str">
        <f aca="false">I563/H563</f>
        <v>356%</v>
      </c>
      <c r="R563" s="0" t="str">
        <f aca="false">I563/M563</f>
        <v>20.65 €</v>
      </c>
      <c r="S563" s="0" t="str">
        <f aca="false">H563/M563</f>
        <v>5.79 €</v>
      </c>
      <c r="T563" s="0" t="str">
        <f aca="false">M563/N563</f>
        <v>9%</v>
      </c>
    </row>
    <row r="564" customFormat="false" ht="15.75" hidden="false" customHeight="true" outlineLevel="0" collapsed="false">
      <c r="A564" s="0" t="n">
        <v>3618947498119430</v>
      </c>
      <c r="B564" s="0" t="s">
        <v>92</v>
      </c>
      <c r="C564" s="0" t="s">
        <v>50</v>
      </c>
      <c r="F564" s="0" t="n">
        <v>2019</v>
      </c>
      <c r="G564" s="0" t="n">
        <v>10</v>
      </c>
      <c r="H564" s="0" t="n">
        <v>926.53</v>
      </c>
      <c r="I564" s="0" t="n">
        <v>2762.72</v>
      </c>
      <c r="J564" s="0" t="str">
        <f aca="false">I564-H564</f>
        <v>1,836.19 €</v>
      </c>
      <c r="K564" s="0" t="str">
        <f aca="false">H564/I564</f>
        <v>33.54%</v>
      </c>
      <c r="L564" s="0" t="str">
        <f aca="false">N564/P564</f>
        <v>0.35%</v>
      </c>
      <c r="M564" s="0" t="n">
        <v>117</v>
      </c>
      <c r="N564" s="0" t="n">
        <v>2447</v>
      </c>
      <c r="O564" s="0" t="str">
        <f aca="false">H564/N564</f>
        <v>0.38 €</v>
      </c>
      <c r="P564" s="0" t="n">
        <v>706094</v>
      </c>
      <c r="Q564" s="0" t="str">
        <f aca="false">I564/H564</f>
        <v>298%</v>
      </c>
      <c r="R564" s="0" t="str">
        <f aca="false">I564/M564</f>
        <v>23.61 €</v>
      </c>
      <c r="S564" s="0" t="str">
        <f aca="false">H564/M564</f>
        <v>7.92 €</v>
      </c>
      <c r="T564" s="0" t="str">
        <f aca="false">M564/N564</f>
        <v>5%</v>
      </c>
    </row>
    <row r="565" customFormat="false" ht="15.75" hidden="false" customHeight="true" outlineLevel="0" collapsed="false">
      <c r="A565" s="0" t="n">
        <v>978960556572991</v>
      </c>
      <c r="B565" s="0" t="s">
        <v>92</v>
      </c>
      <c r="C565" s="0" t="s">
        <v>49</v>
      </c>
      <c r="F565" s="0" t="n">
        <v>2019</v>
      </c>
      <c r="G565" s="0" t="n">
        <v>11</v>
      </c>
      <c r="H565" s="0" t="n">
        <v>956.75</v>
      </c>
      <c r="I565" s="0" t="n">
        <v>3246.69</v>
      </c>
      <c r="J565" s="0" t="str">
        <f aca="false">I565-H565</f>
        <v>2,289.94 €</v>
      </c>
      <c r="K565" s="0" t="str">
        <f aca="false">H565/I565</f>
        <v>29.47%</v>
      </c>
      <c r="L565" s="0" t="str">
        <f aca="false">N565/P565</f>
        <v>0.27%</v>
      </c>
      <c r="M565" s="0" t="n">
        <v>153</v>
      </c>
      <c r="N565" s="0" t="n">
        <v>3525</v>
      </c>
      <c r="O565" s="0" t="str">
        <f aca="false">H565/N565</f>
        <v>0.27 €</v>
      </c>
      <c r="P565" s="0" t="n">
        <v>1325218</v>
      </c>
      <c r="Q565" s="0" t="str">
        <f aca="false">I565/H565</f>
        <v>339%</v>
      </c>
      <c r="R565" s="0" t="str">
        <f aca="false">I565/M565</f>
        <v>21.22 €</v>
      </c>
      <c r="S565" s="0" t="str">
        <f aca="false">H565/M565</f>
        <v>6.25 €</v>
      </c>
      <c r="T565" s="0" t="str">
        <f aca="false">M565/N565</f>
        <v>4%</v>
      </c>
    </row>
    <row r="566" customFormat="false" ht="15.75" hidden="false" customHeight="true" outlineLevel="0" collapsed="false">
      <c r="A566" s="0" t="n">
        <v>3813214132623030</v>
      </c>
      <c r="B566" s="0" t="s">
        <v>92</v>
      </c>
      <c r="C566" s="0" t="s">
        <v>3</v>
      </c>
      <c r="F566" s="0" t="n">
        <v>2019</v>
      </c>
      <c r="G566" s="0" t="n">
        <v>11</v>
      </c>
      <c r="H566" s="0" t="n">
        <v>7221.58</v>
      </c>
      <c r="I566" s="0" t="n">
        <v>30788.32</v>
      </c>
      <c r="J566" s="0" t="str">
        <f aca="false">I566-H566</f>
        <v>23,566.74 €</v>
      </c>
      <c r="K566" s="0" t="str">
        <f aca="false">H566/I566</f>
        <v>23.46%</v>
      </c>
      <c r="L566" s="0" t="str">
        <f aca="false">N566/P566</f>
        <v>0.33%</v>
      </c>
      <c r="M566" s="0" t="n">
        <v>1500</v>
      </c>
      <c r="N566" s="0" t="n">
        <v>14904</v>
      </c>
      <c r="O566" s="0" t="str">
        <f aca="false">H566/N566</f>
        <v>0.48 €</v>
      </c>
      <c r="P566" s="0" t="n">
        <v>4507099</v>
      </c>
      <c r="Q566" s="0" t="str">
        <f aca="false">I566/H566</f>
        <v>426%</v>
      </c>
      <c r="R566" s="0" t="str">
        <f aca="false">I566/M566</f>
        <v>20.53 €</v>
      </c>
      <c r="S566" s="0" t="str">
        <f aca="false">H566/M566</f>
        <v>4.81 €</v>
      </c>
      <c r="T566" s="0" t="str">
        <f aca="false">M566/N566</f>
        <v>10%</v>
      </c>
    </row>
    <row r="567" customFormat="false" ht="15.75" hidden="false" customHeight="true" outlineLevel="0" collapsed="false">
      <c r="A567" s="0" t="n">
        <v>3618947498119430</v>
      </c>
      <c r="B567" s="0" t="s">
        <v>92</v>
      </c>
      <c r="C567" s="0" t="s">
        <v>50</v>
      </c>
      <c r="F567" s="0" t="n">
        <v>2019</v>
      </c>
      <c r="G567" s="0" t="n">
        <v>11</v>
      </c>
      <c r="H567" s="0" t="n">
        <v>820.57</v>
      </c>
      <c r="I567" s="0" t="n">
        <v>2175.62</v>
      </c>
      <c r="J567" s="0" t="str">
        <f aca="false">I567-H567</f>
        <v>1,355.05 €</v>
      </c>
      <c r="K567" s="0" t="str">
        <f aca="false">H567/I567</f>
        <v>37.72%</v>
      </c>
      <c r="L567" s="0" t="str">
        <f aca="false">N567/P567</f>
        <v>0.38%</v>
      </c>
      <c r="M567" s="0" t="n">
        <v>101</v>
      </c>
      <c r="N567" s="0" t="n">
        <v>2603</v>
      </c>
      <c r="O567" s="0" t="str">
        <f aca="false">H567/N567</f>
        <v>0.32 €</v>
      </c>
      <c r="P567" s="0" t="n">
        <v>687062</v>
      </c>
      <c r="Q567" s="0" t="str">
        <f aca="false">I567/H567</f>
        <v>265%</v>
      </c>
      <c r="R567" s="0" t="str">
        <f aca="false">I567/M567</f>
        <v>21.54 €</v>
      </c>
      <c r="S567" s="0" t="str">
        <f aca="false">H567/M567</f>
        <v>8.12 €</v>
      </c>
      <c r="T567" s="0" t="str">
        <f aca="false">M567/N567</f>
        <v>4%</v>
      </c>
    </row>
    <row r="568" customFormat="false" ht="15.75" hidden="false" customHeight="true" outlineLevel="0" collapsed="false">
      <c r="B568" s="0" t="s">
        <v>92</v>
      </c>
      <c r="C568" s="0" t="s">
        <v>51</v>
      </c>
      <c r="F568" s="0" t="n">
        <v>2019</v>
      </c>
      <c r="G568" s="0" t="n">
        <v>11</v>
      </c>
      <c r="H568" s="0" t="n">
        <v>27.11</v>
      </c>
      <c r="I568" s="0" t="n">
        <v>146.87</v>
      </c>
      <c r="J568" s="0" t="str">
        <f aca="false">I568-H568</f>
        <v>119.76 €</v>
      </c>
      <c r="K568" s="0" t="str">
        <f aca="false">H568/I568</f>
        <v>18.46%</v>
      </c>
      <c r="L568" s="0" t="str">
        <f aca="false">N568/P568</f>
        <v>0.81%</v>
      </c>
      <c r="M568" s="0" t="n">
        <v>10</v>
      </c>
      <c r="N568" s="0" t="n">
        <v>181</v>
      </c>
      <c r="O568" s="0" t="str">
        <f aca="false">H568/N568</f>
        <v>0.15 €</v>
      </c>
      <c r="P568" s="0" t="n">
        <v>22388</v>
      </c>
      <c r="Q568" s="0" t="str">
        <f aca="false">I568/H568</f>
        <v>542%</v>
      </c>
      <c r="R568" s="0" t="str">
        <f aca="false">I568/M568</f>
        <v>14.69 €</v>
      </c>
      <c r="S568" s="0" t="str">
        <f aca="false">H568/M568</f>
        <v>2.71 €</v>
      </c>
      <c r="T568" s="0" t="str">
        <f aca="false">M568/N568</f>
        <v>6%</v>
      </c>
    </row>
    <row r="569" customFormat="false" ht="15.75" hidden="false" customHeight="true" outlineLevel="0" collapsed="false">
      <c r="A569" s="0" t="n">
        <v>3844198117816250</v>
      </c>
      <c r="B569" s="0" t="s">
        <v>92</v>
      </c>
      <c r="C569" s="0" t="s">
        <v>52</v>
      </c>
      <c r="F569" s="0" t="n">
        <v>2019</v>
      </c>
      <c r="G569" s="0" t="n">
        <v>11</v>
      </c>
      <c r="H569" s="0" t="n">
        <v>25.39</v>
      </c>
      <c r="I569" s="0" t="n">
        <v>64.24</v>
      </c>
      <c r="J569" s="0" t="str">
        <f aca="false">I569-H569</f>
        <v>38.85 €</v>
      </c>
      <c r="K569" s="0" t="str">
        <f aca="false">H569/I569</f>
        <v>39.52%</v>
      </c>
      <c r="L569" s="0" t="str">
        <f aca="false">N569/P569</f>
        <v>0.42%</v>
      </c>
      <c r="M569" s="0" t="n">
        <v>3</v>
      </c>
      <c r="N569" s="0" t="n">
        <v>161</v>
      </c>
      <c r="O569" s="0" t="str">
        <f aca="false">H569/N569</f>
        <v>0.16 €</v>
      </c>
      <c r="P569" s="0" t="n">
        <v>38462</v>
      </c>
      <c r="Q569" s="0" t="str">
        <f aca="false">I569/H569</f>
        <v>253%</v>
      </c>
      <c r="R569" s="0" t="str">
        <f aca="false">I569/M569</f>
        <v>21.41 €</v>
      </c>
      <c r="S569" s="0" t="str">
        <f aca="false">H569/M569</f>
        <v>8.46 €</v>
      </c>
      <c r="T569" s="0" t="str">
        <f aca="false">M569/N569</f>
        <v>2%</v>
      </c>
    </row>
    <row r="570" customFormat="false" ht="15.75" hidden="false" customHeight="true" outlineLevel="0" collapsed="false">
      <c r="A570" s="0" t="n">
        <v>978960556572991</v>
      </c>
      <c r="B570" s="0" t="s">
        <v>92</v>
      </c>
      <c r="C570" s="0" t="s">
        <v>49</v>
      </c>
      <c r="F570" s="0" t="n">
        <v>2019</v>
      </c>
      <c r="G570" s="0" t="n">
        <v>12</v>
      </c>
      <c r="H570" s="0" t="n">
        <v>1518.74</v>
      </c>
      <c r="I570" s="0" t="n">
        <v>5103.03</v>
      </c>
      <c r="J570" s="0" t="str">
        <f aca="false">I570-H570</f>
        <v>£ 3,584.29</v>
      </c>
      <c r="K570" s="0" t="str">
        <f aca="false">H570/I570</f>
        <v>29.76%</v>
      </c>
      <c r="L570" s="0" t="str">
        <f aca="false">N570/P570</f>
        <v>0.26%</v>
      </c>
      <c r="M570" s="0" t="n">
        <v>274</v>
      </c>
      <c r="N570" s="0" t="n">
        <v>6958</v>
      </c>
      <c r="O570" s="0" t="str">
        <f aca="false">H570/N570</f>
        <v>0.22 €</v>
      </c>
      <c r="P570" s="0" t="n">
        <v>2717826</v>
      </c>
      <c r="Q570" s="0" t="str">
        <f aca="false">I570/H570</f>
        <v>336%</v>
      </c>
      <c r="R570" s="0" t="str">
        <f aca="false">I570/M570</f>
        <v>£ 18.62</v>
      </c>
      <c r="S570" s="0" t="str">
        <f aca="false">H570/M570</f>
        <v>£ 5.54</v>
      </c>
      <c r="T570" s="0" t="str">
        <f aca="false">M570/N570</f>
        <v>4%</v>
      </c>
    </row>
    <row r="571" customFormat="false" ht="15.75" hidden="false" customHeight="true" outlineLevel="0" collapsed="false">
      <c r="A571" s="0" t="n">
        <v>3813214132623030</v>
      </c>
      <c r="B571" s="0" t="s">
        <v>92</v>
      </c>
      <c r="C571" s="0" t="s">
        <v>3</v>
      </c>
      <c r="F571" s="0" t="n">
        <v>2019</v>
      </c>
      <c r="G571" s="0" t="n">
        <v>12</v>
      </c>
      <c r="H571" s="0" t="n">
        <v>7409.39</v>
      </c>
      <c r="I571" s="0" t="n">
        <v>37003.57</v>
      </c>
      <c r="J571" s="0" t="str">
        <f aca="false">I571-H571</f>
        <v>29,594.18 €</v>
      </c>
      <c r="K571" s="0" t="str">
        <f aca="false">H571/I571</f>
        <v>20.02%</v>
      </c>
      <c r="L571" s="0" t="str">
        <f aca="false">N571/P571</f>
        <v>0.24%</v>
      </c>
      <c r="M571" s="0" t="n">
        <v>1714</v>
      </c>
      <c r="N571" s="0" t="n">
        <v>14262</v>
      </c>
      <c r="O571" s="0" t="str">
        <f aca="false">H571/N571</f>
        <v>0.52 €</v>
      </c>
      <c r="P571" s="0" t="n">
        <v>5875692</v>
      </c>
      <c r="Q571" s="0" t="str">
        <f aca="false">I571/H571</f>
        <v>499%</v>
      </c>
      <c r="R571" s="0" t="str">
        <f aca="false">I571/M571</f>
        <v>21.59 €</v>
      </c>
      <c r="S571" s="0" t="str">
        <f aca="false">H571/M571</f>
        <v>4.32 €</v>
      </c>
      <c r="T571" s="0" t="str">
        <f aca="false">M571/N571</f>
        <v>12%</v>
      </c>
    </row>
    <row r="572" customFormat="false" ht="15.75" hidden="false" customHeight="true" outlineLevel="0" collapsed="false">
      <c r="A572" s="0" t="n">
        <v>3618947498119430</v>
      </c>
      <c r="B572" s="0" t="s">
        <v>92</v>
      </c>
      <c r="C572" s="0" t="s">
        <v>50</v>
      </c>
      <c r="F572" s="0" t="n">
        <v>2019</v>
      </c>
      <c r="G572" s="0" t="n">
        <v>12</v>
      </c>
      <c r="H572" s="0" t="n">
        <v>810.34</v>
      </c>
      <c r="I572" s="0" t="n">
        <v>2947.74</v>
      </c>
      <c r="J572" s="0" t="str">
        <f aca="false">I572-H572</f>
        <v>2,137.40 €</v>
      </c>
      <c r="K572" s="0" t="str">
        <f aca="false">H572/I572</f>
        <v>27.49%</v>
      </c>
      <c r="L572" s="0" t="str">
        <f aca="false">N572/P572</f>
        <v>0.34%</v>
      </c>
      <c r="M572" s="0" t="n">
        <v>140</v>
      </c>
      <c r="N572" s="0" t="n">
        <v>2686</v>
      </c>
      <c r="O572" s="0" t="str">
        <f aca="false">H572/N572</f>
        <v>0.30 €</v>
      </c>
      <c r="P572" s="0" t="n">
        <v>780722</v>
      </c>
      <c r="Q572" s="0" t="str">
        <f aca="false">I572/H572</f>
        <v>364%</v>
      </c>
      <c r="R572" s="0" t="str">
        <f aca="false">I572/M572</f>
        <v>21.06 €</v>
      </c>
      <c r="S572" s="0" t="str">
        <f aca="false">H572/M572</f>
        <v>5.79 €</v>
      </c>
      <c r="T572" s="0" t="str">
        <f aca="false">M572/N572</f>
        <v>5%</v>
      </c>
    </row>
    <row r="573" customFormat="false" ht="15.75" hidden="false" customHeight="true" outlineLevel="0" collapsed="false">
      <c r="B573" s="0" t="s">
        <v>92</v>
      </c>
      <c r="C573" s="0" t="s">
        <v>51</v>
      </c>
      <c r="F573" s="0" t="n">
        <v>2019</v>
      </c>
      <c r="G573" s="0" t="n">
        <v>12</v>
      </c>
      <c r="H573" s="0" t="n">
        <v>160.64</v>
      </c>
      <c r="I573" s="0" t="n">
        <v>236.78</v>
      </c>
      <c r="J573" s="0" t="str">
        <f aca="false">I573-H573</f>
        <v>76.14 €</v>
      </c>
      <c r="K573" s="0" t="str">
        <f aca="false">H573/I573</f>
        <v>67.84%</v>
      </c>
      <c r="L573" s="0" t="str">
        <f aca="false">N573/P573</f>
        <v>0.42%</v>
      </c>
      <c r="M573" s="0" t="n">
        <v>14</v>
      </c>
      <c r="N573" s="0" t="n">
        <v>1051</v>
      </c>
      <c r="O573" s="0" t="str">
        <f aca="false">H573/N573</f>
        <v>0.15 €</v>
      </c>
      <c r="P573" s="0" t="n">
        <v>247849</v>
      </c>
      <c r="Q573" s="0" t="str">
        <f aca="false">I573/H573</f>
        <v>147%</v>
      </c>
      <c r="R573" s="0" t="str">
        <f aca="false">I573/M573</f>
        <v>16.91 €</v>
      </c>
      <c r="S573" s="0" t="str">
        <f aca="false">H573/M573</f>
        <v>11.47 €</v>
      </c>
      <c r="T573" s="0" t="str">
        <f aca="false">M573/N573</f>
        <v>1%</v>
      </c>
    </row>
    <row r="574" customFormat="false" ht="15.75" hidden="false" customHeight="true" outlineLevel="0" collapsed="false">
      <c r="A574" s="0" t="n">
        <v>3844198117816250</v>
      </c>
      <c r="B574" s="0" t="s">
        <v>92</v>
      </c>
      <c r="C574" s="0" t="s">
        <v>52</v>
      </c>
      <c r="F574" s="0" t="n">
        <v>2019</v>
      </c>
      <c r="G574" s="0" t="n">
        <v>12</v>
      </c>
      <c r="H574" s="0" t="n">
        <v>84.05</v>
      </c>
      <c r="I574" s="0" t="n">
        <v>268.83</v>
      </c>
      <c r="J574" s="0" t="str">
        <f aca="false">I574-H574</f>
        <v>184.78 €</v>
      </c>
      <c r="K574" s="0" t="str">
        <f aca="false">H574/I574</f>
        <v>31.27%</v>
      </c>
      <c r="L574" s="0" t="str">
        <f aca="false">N574/P574</f>
        <v>0.38%</v>
      </c>
      <c r="M574" s="0" t="n">
        <v>13</v>
      </c>
      <c r="N574" s="0" t="n">
        <v>522</v>
      </c>
      <c r="O574" s="0" t="str">
        <f aca="false">H574/N574</f>
        <v>0.16 €</v>
      </c>
      <c r="P574" s="0" t="n">
        <v>137286</v>
      </c>
      <c r="Q574" s="0" t="str">
        <f aca="false">I574/H574</f>
        <v>320%</v>
      </c>
      <c r="R574" s="0" t="str">
        <f aca="false">I574/M574</f>
        <v>20.68 €</v>
      </c>
      <c r="S574" s="0" t="str">
        <f aca="false">H574/M574</f>
        <v>6.47 €</v>
      </c>
      <c r="T574" s="0" t="str">
        <f aca="false">M574/N574</f>
        <v>2%</v>
      </c>
    </row>
    <row r="575" customFormat="false" ht="15.75" hidden="false" customHeight="true" outlineLevel="0" collapsed="false">
      <c r="A575" s="0" t="n">
        <v>978960556572991</v>
      </c>
      <c r="B575" s="0" t="s">
        <v>92</v>
      </c>
      <c r="C575" s="0" t="s">
        <v>49</v>
      </c>
      <c r="F575" s="0" t="n">
        <v>2020</v>
      </c>
      <c r="G575" s="0" t="n">
        <v>1</v>
      </c>
      <c r="H575" s="0" t="n">
        <v>958.21</v>
      </c>
      <c r="I575" s="0" t="n">
        <v>3703.17</v>
      </c>
      <c r="J575" s="0" t="str">
        <f aca="false">I575-H575</f>
        <v>£ 2,744.96</v>
      </c>
      <c r="K575" s="0" t="str">
        <f aca="false">H575/I575</f>
        <v>25.88%</v>
      </c>
      <c r="L575" s="0" t="str">
        <f aca="false">N575/P575</f>
        <v>0.31%</v>
      </c>
      <c r="M575" s="0" t="n">
        <v>220</v>
      </c>
      <c r="N575" s="0" t="n">
        <v>4299</v>
      </c>
      <c r="O575" s="0" t="str">
        <f aca="false">H575/N575</f>
        <v>0.22 €</v>
      </c>
      <c r="P575" s="0" t="n">
        <v>1376812</v>
      </c>
      <c r="Q575" s="0" t="str">
        <f aca="false">I575/H575</f>
        <v>386%</v>
      </c>
      <c r="R575" s="0" t="str">
        <f aca="false">I575/M575</f>
        <v>£ 16.83</v>
      </c>
      <c r="S575" s="0" t="str">
        <f aca="false">H575/M575</f>
        <v>£ 4.36</v>
      </c>
      <c r="T575" s="0" t="str">
        <f aca="false">M575/N575</f>
        <v>5%</v>
      </c>
    </row>
    <row r="576" customFormat="false" ht="15.75" hidden="false" customHeight="true" outlineLevel="0" collapsed="false">
      <c r="A576" s="0" t="n">
        <v>3813214132623030</v>
      </c>
      <c r="B576" s="0" t="s">
        <v>92</v>
      </c>
      <c r="C576" s="0" t="s">
        <v>3</v>
      </c>
      <c r="F576" s="0" t="n">
        <v>2020</v>
      </c>
      <c r="G576" s="0" t="n">
        <v>1</v>
      </c>
      <c r="H576" s="0" t="n">
        <v>6327.68</v>
      </c>
      <c r="I576" s="0" t="n">
        <v>28826.46</v>
      </c>
      <c r="J576" s="0" t="str">
        <f aca="false">I576-H576</f>
        <v>22,498.78 €</v>
      </c>
      <c r="K576" s="0" t="str">
        <f aca="false">H576/I576</f>
        <v>21.95%</v>
      </c>
      <c r="L576" s="0" t="str">
        <f aca="false">N576/P576</f>
        <v>0.25%</v>
      </c>
      <c r="M576" s="0" t="n">
        <v>1367</v>
      </c>
      <c r="N576" s="0" t="n">
        <v>13495</v>
      </c>
      <c r="O576" s="0" t="str">
        <f aca="false">H576/N576</f>
        <v>0.47 €</v>
      </c>
      <c r="P576" s="0" t="n">
        <v>5494036</v>
      </c>
      <c r="Q576" s="0" t="str">
        <f aca="false">I576/H576</f>
        <v>456%</v>
      </c>
      <c r="R576" s="0" t="str">
        <f aca="false">I576/M576</f>
        <v>21.09 €</v>
      </c>
      <c r="S576" s="0" t="str">
        <f aca="false">H576/M576</f>
        <v>4.63 €</v>
      </c>
      <c r="T576" s="0" t="str">
        <f aca="false">M576/N576</f>
        <v>10%</v>
      </c>
    </row>
    <row r="577" customFormat="false" ht="15.75" hidden="false" customHeight="true" outlineLevel="0" collapsed="false">
      <c r="A577" s="0" t="n">
        <v>3618947498119430</v>
      </c>
      <c r="B577" s="0" t="s">
        <v>92</v>
      </c>
      <c r="C577" s="0" t="s">
        <v>50</v>
      </c>
      <c r="F577" s="0" t="n">
        <v>2020</v>
      </c>
      <c r="G577" s="0" t="n">
        <v>1</v>
      </c>
      <c r="H577" s="0" t="n">
        <v>1035.19</v>
      </c>
      <c r="I577" s="0" t="n">
        <v>4118.58</v>
      </c>
      <c r="J577" s="0" t="str">
        <f aca="false">I577-H577</f>
        <v>3,083.39 €</v>
      </c>
      <c r="K577" s="0" t="str">
        <f aca="false">H577/I577</f>
        <v>25.13%</v>
      </c>
      <c r="L577" s="0" t="str">
        <f aca="false">N577/P577</f>
        <v>0.42%</v>
      </c>
      <c r="M577" s="0" t="n">
        <v>178</v>
      </c>
      <c r="N577" s="0" t="n">
        <v>2973</v>
      </c>
      <c r="O577" s="0" t="str">
        <f aca="false">H577/N577</f>
        <v>0.35 €</v>
      </c>
      <c r="P577" s="0" t="n">
        <v>701191</v>
      </c>
      <c r="Q577" s="0" t="str">
        <f aca="false">I577/H577</f>
        <v>398%</v>
      </c>
      <c r="R577" s="0" t="str">
        <f aca="false">I577/M577</f>
        <v>23.14 €</v>
      </c>
      <c r="S577" s="0" t="str">
        <f aca="false">H577/M577</f>
        <v>5.82 €</v>
      </c>
      <c r="T577" s="0" t="str">
        <f aca="false">M577/N577</f>
        <v>6%</v>
      </c>
    </row>
    <row r="578" customFormat="false" ht="15.75" hidden="false" customHeight="true" outlineLevel="0" collapsed="false">
      <c r="B578" s="0" t="s">
        <v>92</v>
      </c>
      <c r="C578" s="0" t="s">
        <v>51</v>
      </c>
      <c r="F578" s="0" t="n">
        <v>2020</v>
      </c>
      <c r="G578" s="0" t="n">
        <v>1</v>
      </c>
      <c r="H578" s="0" t="n">
        <v>230.07</v>
      </c>
      <c r="I578" s="0" t="n">
        <v>543.62</v>
      </c>
      <c r="J578" s="0" t="str">
        <f aca="false">I578-H578</f>
        <v>313.55 €</v>
      </c>
      <c r="K578" s="0" t="str">
        <f aca="false">H578/I578</f>
        <v>42.32%</v>
      </c>
      <c r="L578" s="0" t="str">
        <f aca="false">N578/P578</f>
        <v>0.39%</v>
      </c>
      <c r="M578" s="0" t="n">
        <v>25</v>
      </c>
      <c r="N578" s="0" t="n">
        <v>1107</v>
      </c>
      <c r="O578" s="0" t="str">
        <f aca="false">H578/N578</f>
        <v>0.21 €</v>
      </c>
      <c r="P578" s="0" t="n">
        <v>281904</v>
      </c>
      <c r="Q578" s="0" t="str">
        <f aca="false">I578/H578</f>
        <v>236%</v>
      </c>
      <c r="R578" s="0" t="str">
        <f aca="false">I578/M578</f>
        <v>21.74 €</v>
      </c>
      <c r="S578" s="0" t="str">
        <f aca="false">H578/M578</f>
        <v>9.20 €</v>
      </c>
      <c r="T578" s="0" t="str">
        <f aca="false">M578/N578</f>
        <v>2%</v>
      </c>
    </row>
    <row r="579" customFormat="false" ht="15.75" hidden="false" customHeight="true" outlineLevel="0" collapsed="false">
      <c r="A579" s="0" t="n">
        <v>3844198117816250</v>
      </c>
      <c r="B579" s="0" t="s">
        <v>92</v>
      </c>
      <c r="C579" s="0" t="s">
        <v>52</v>
      </c>
      <c r="F579" s="0" t="n">
        <v>2020</v>
      </c>
      <c r="G579" s="0" t="n">
        <v>1</v>
      </c>
      <c r="H579" s="0" t="n">
        <v>83.28</v>
      </c>
      <c r="I579" s="0" t="n">
        <v>270.34</v>
      </c>
      <c r="J579" s="0" t="str">
        <f aca="false">I579-H579</f>
        <v>187.06 €</v>
      </c>
      <c r="K579" s="0" t="str">
        <f aca="false">H579/I579</f>
        <v>30.81%</v>
      </c>
      <c r="L579" s="0" t="str">
        <f aca="false">N579/P579</f>
        <v>0.35%</v>
      </c>
      <c r="M579" s="0" t="n">
        <v>12</v>
      </c>
      <c r="N579" s="0" t="n">
        <v>569</v>
      </c>
      <c r="O579" s="0" t="str">
        <f aca="false">H579/N579</f>
        <v>0.15 €</v>
      </c>
      <c r="P579" s="0" t="n">
        <v>162402</v>
      </c>
      <c r="Q579" s="0" t="str">
        <f aca="false">I579/H579</f>
        <v>325%</v>
      </c>
      <c r="R579" s="0" t="str">
        <f aca="false">I579/M579</f>
        <v>22.53 €</v>
      </c>
      <c r="S579" s="0" t="str">
        <f aca="false">H579/M579</f>
        <v>6.94 €</v>
      </c>
      <c r="T579" s="0" t="str">
        <f aca="false">M579/N579</f>
        <v>2%</v>
      </c>
    </row>
    <row r="580" customFormat="false" ht="15.75" hidden="false" customHeight="true" outlineLevel="0" collapsed="false">
      <c r="A580" s="0" t="n">
        <v>978960556572991</v>
      </c>
      <c r="B580" s="0" t="s">
        <v>92</v>
      </c>
      <c r="C580" s="0" t="s">
        <v>49</v>
      </c>
      <c r="F580" s="0" t="n">
        <v>2020</v>
      </c>
      <c r="G580" s="0" t="n">
        <v>2</v>
      </c>
      <c r="H580" s="0" t="n">
        <v>974.23</v>
      </c>
      <c r="I580" s="0" t="n">
        <v>3713.37</v>
      </c>
      <c r="J580" s="0" t="str">
        <f aca="false">I580-H580</f>
        <v>£ 2,739.14</v>
      </c>
      <c r="K580" s="0" t="str">
        <f aca="false">H580/I580</f>
        <v>26.24%</v>
      </c>
      <c r="L580" s="0" t="str">
        <f aca="false">N580/P580</f>
        <v>0.33%</v>
      </c>
      <c r="M580" s="0" t="n">
        <v>202</v>
      </c>
      <c r="N580" s="0" t="n">
        <v>4618</v>
      </c>
      <c r="O580" s="0" t="str">
        <f aca="false">H580/N580</f>
        <v>0.21 €</v>
      </c>
      <c r="P580" s="0" t="n">
        <v>1416548</v>
      </c>
      <c r="Q580" s="0" t="str">
        <f aca="false">I580/H580</f>
        <v>381%</v>
      </c>
      <c r="R580" s="0" t="str">
        <f aca="false">I580/M580</f>
        <v>£ 18.38</v>
      </c>
      <c r="S580" s="0" t="str">
        <f aca="false">H580/M580</f>
        <v>£ 4.82</v>
      </c>
      <c r="T580" s="0" t="str">
        <f aca="false">M580/N580</f>
        <v>4%</v>
      </c>
    </row>
    <row r="581" customFormat="false" ht="15.75" hidden="false" customHeight="true" outlineLevel="0" collapsed="false">
      <c r="A581" s="0" t="n">
        <v>3813214132623030</v>
      </c>
      <c r="B581" s="0" t="s">
        <v>92</v>
      </c>
      <c r="C581" s="0" t="s">
        <v>3</v>
      </c>
      <c r="F581" s="0" t="n">
        <v>2020</v>
      </c>
      <c r="G581" s="0" t="n">
        <v>2</v>
      </c>
      <c r="H581" s="0" t="n">
        <v>5836.85</v>
      </c>
      <c r="I581" s="0" t="n">
        <v>22186.02</v>
      </c>
      <c r="J581" s="0" t="str">
        <f aca="false">I581-H581</f>
        <v>16,349.17 €</v>
      </c>
      <c r="K581" s="0" t="str">
        <f aca="false">H581/I581</f>
        <v>26.31%</v>
      </c>
      <c r="L581" s="0" t="str">
        <f aca="false">N581/P581</f>
        <v>0.23%</v>
      </c>
      <c r="M581" s="0" t="n">
        <v>1065</v>
      </c>
      <c r="N581" s="0" t="n">
        <v>10915</v>
      </c>
      <c r="O581" s="0" t="str">
        <f aca="false">H581/N581</f>
        <v>0.53 €</v>
      </c>
      <c r="P581" s="0" t="n">
        <v>4692078</v>
      </c>
      <c r="Q581" s="0" t="str">
        <f aca="false">I581/H581</f>
        <v>380%</v>
      </c>
      <c r="R581" s="0" t="str">
        <f aca="false">I581/M581</f>
        <v>20.83 €</v>
      </c>
      <c r="S581" s="0" t="str">
        <f aca="false">H581/M581</f>
        <v>5.48 €</v>
      </c>
      <c r="T581" s="0" t="str">
        <f aca="false">M581/N581</f>
        <v>10%</v>
      </c>
    </row>
    <row r="582" customFormat="false" ht="15.75" hidden="false" customHeight="true" outlineLevel="0" collapsed="false">
      <c r="A582" s="0" t="n">
        <v>3618947498119430</v>
      </c>
      <c r="B582" s="0" t="s">
        <v>92</v>
      </c>
      <c r="C582" s="0" t="s">
        <v>50</v>
      </c>
      <c r="F582" s="0" t="n">
        <v>2020</v>
      </c>
      <c r="G582" s="0" t="n">
        <v>2</v>
      </c>
      <c r="H582" s="0" t="n">
        <v>1050.83</v>
      </c>
      <c r="I582" s="0" t="n">
        <v>3961.93</v>
      </c>
      <c r="J582" s="0" t="str">
        <f aca="false">I582-H582</f>
        <v>2,911.10 €</v>
      </c>
      <c r="K582" s="0" t="str">
        <f aca="false">H582/I582</f>
        <v>26.52%</v>
      </c>
      <c r="L582" s="0" t="str">
        <f aca="false">N582/P582</f>
        <v>0.40%</v>
      </c>
      <c r="M582" s="0" t="n">
        <v>183</v>
      </c>
      <c r="N582" s="0" t="n">
        <v>2891</v>
      </c>
      <c r="O582" s="0" t="str">
        <f aca="false">H582/N582</f>
        <v>0.36 €</v>
      </c>
      <c r="P582" s="0" t="n">
        <v>720091</v>
      </c>
      <c r="Q582" s="0" t="str">
        <f aca="false">I582/H582</f>
        <v>377%</v>
      </c>
      <c r="R582" s="0" t="str">
        <f aca="false">I582/M582</f>
        <v>21.65 €</v>
      </c>
      <c r="S582" s="0" t="str">
        <f aca="false">H582/M582</f>
        <v>5.74 €</v>
      </c>
      <c r="T582" s="0" t="str">
        <f aca="false">M582/N582</f>
        <v>6%</v>
      </c>
    </row>
    <row r="583" customFormat="false" ht="15.75" hidden="false" customHeight="true" outlineLevel="0" collapsed="false">
      <c r="B583" s="0" t="s">
        <v>92</v>
      </c>
      <c r="C583" s="0" t="s">
        <v>51</v>
      </c>
      <c r="F583" s="0" t="n">
        <v>2020</v>
      </c>
      <c r="G583" s="0" t="n">
        <v>2</v>
      </c>
      <c r="H583" s="0" t="n">
        <v>233.83</v>
      </c>
      <c r="I583" s="0" t="n">
        <v>442.69</v>
      </c>
      <c r="J583" s="0" t="str">
        <f aca="false">I583-H583</f>
        <v>208.86 €</v>
      </c>
      <c r="K583" s="0" t="str">
        <f aca="false">H583/I583</f>
        <v>52.82%</v>
      </c>
      <c r="L583" s="0" t="str">
        <f aca="false">N583/P583</f>
        <v>0.45%</v>
      </c>
      <c r="M583" s="0" t="n">
        <v>25</v>
      </c>
      <c r="N583" s="0" t="n">
        <v>1462</v>
      </c>
      <c r="O583" s="0" t="str">
        <f aca="false">H583/N583</f>
        <v>0.16 €</v>
      </c>
      <c r="P583" s="0" t="n">
        <v>322456</v>
      </c>
      <c r="Q583" s="0" t="str">
        <f aca="false">I583/H583</f>
        <v>189%</v>
      </c>
      <c r="R583" s="0" t="str">
        <f aca="false">I583/M583</f>
        <v>17.71 €</v>
      </c>
      <c r="S583" s="0" t="str">
        <f aca="false">H583/M583</f>
        <v>9.35 €</v>
      </c>
      <c r="T583" s="0" t="str">
        <f aca="false">M583/N583</f>
        <v>2%</v>
      </c>
    </row>
    <row r="584" customFormat="false" ht="15.75" hidden="false" customHeight="true" outlineLevel="0" collapsed="false">
      <c r="A584" s="0" t="n">
        <v>3844198117816250</v>
      </c>
      <c r="B584" s="0" t="s">
        <v>92</v>
      </c>
      <c r="C584" s="0" t="s">
        <v>52</v>
      </c>
      <c r="F584" s="0" t="n">
        <v>2020</v>
      </c>
      <c r="G584" s="0" t="n">
        <v>2</v>
      </c>
      <c r="H584" s="0" t="n">
        <v>98.89</v>
      </c>
      <c r="I584" s="0" t="n">
        <v>321.83</v>
      </c>
      <c r="J584" s="0" t="str">
        <f aca="false">I584-H584</f>
        <v>222.94 €</v>
      </c>
      <c r="K584" s="0" t="str">
        <f aca="false">H584/I584</f>
        <v>30.73%</v>
      </c>
      <c r="L584" s="0" t="str">
        <f aca="false">N584/P584</f>
        <v>0.40%</v>
      </c>
      <c r="M584" s="0" t="n">
        <v>13</v>
      </c>
      <c r="N584" s="0" t="n">
        <v>711</v>
      </c>
      <c r="O584" s="0" t="str">
        <f aca="false">H584/N584</f>
        <v>0.14 €</v>
      </c>
      <c r="P584" s="0" t="n">
        <v>177221</v>
      </c>
      <c r="Q584" s="0" t="str">
        <f aca="false">I584/H584</f>
        <v>325%</v>
      </c>
      <c r="R584" s="0" t="str">
        <f aca="false">I584/M584</f>
        <v>24.76 €</v>
      </c>
      <c r="S584" s="0" t="str">
        <f aca="false">H584/M584</f>
        <v>7.61 €</v>
      </c>
      <c r="T584" s="0" t="str">
        <f aca="false">M584/N584</f>
        <v>2%</v>
      </c>
    </row>
    <row r="585" customFormat="false" ht="15.75" hidden="false" customHeight="true" outlineLevel="0" collapsed="false">
      <c r="A585" s="0" t="n">
        <v>978960556572991</v>
      </c>
      <c r="B585" s="0" t="s">
        <v>92</v>
      </c>
      <c r="C585" s="0" t="s">
        <v>49</v>
      </c>
      <c r="F585" s="0" t="n">
        <v>2020</v>
      </c>
      <c r="G585" s="0" t="n">
        <v>3</v>
      </c>
      <c r="H585" s="0" t="n">
        <v>586.48</v>
      </c>
      <c r="I585" s="0" t="n">
        <v>1999.93</v>
      </c>
      <c r="J585" s="0" t="str">
        <f aca="false">I585-H585</f>
        <v>£ 1,413.45</v>
      </c>
      <c r="K585" s="0" t="str">
        <f aca="false">H585/I585</f>
        <v>29.33%</v>
      </c>
      <c r="L585" s="0" t="str">
        <f aca="false">N585/P585</f>
        <v>0.27%</v>
      </c>
      <c r="M585" s="0" t="n">
        <v>102</v>
      </c>
      <c r="N585" s="0" t="n">
        <v>2815</v>
      </c>
      <c r="O585" s="0" t="str">
        <f aca="false">H585/N585</f>
        <v>0.21 €</v>
      </c>
      <c r="P585" s="0" t="n">
        <v>1032865</v>
      </c>
      <c r="Q585" s="0" t="str">
        <f aca="false">I585/H585</f>
        <v>341%</v>
      </c>
      <c r="R585" s="0" t="str">
        <f aca="false">I585/M585</f>
        <v>£ 19.61</v>
      </c>
      <c r="S585" s="0" t="str">
        <f aca="false">H585/M585</f>
        <v>£ 5.75</v>
      </c>
      <c r="T585" s="0" t="str">
        <f aca="false">M585/N585</f>
        <v>4%</v>
      </c>
    </row>
    <row r="586" customFormat="false" ht="15.75" hidden="false" customHeight="true" outlineLevel="0" collapsed="false">
      <c r="A586" s="0" t="n">
        <v>3813214132623030</v>
      </c>
      <c r="B586" s="0" t="s">
        <v>92</v>
      </c>
      <c r="C586" s="0" t="s">
        <v>3</v>
      </c>
      <c r="F586" s="0" t="n">
        <v>2020</v>
      </c>
      <c r="G586" s="0" t="n">
        <v>3</v>
      </c>
      <c r="H586" s="0" t="n">
        <v>4060.77</v>
      </c>
      <c r="I586" s="0" t="n">
        <v>17023.04</v>
      </c>
      <c r="J586" s="0" t="str">
        <f aca="false">I586-H586</f>
        <v>12,962.27 €</v>
      </c>
      <c r="K586" s="0" t="str">
        <f aca="false">H586/I586</f>
        <v>23.85%</v>
      </c>
      <c r="L586" s="0" t="str">
        <f aca="false">N586/P586</f>
        <v>0.24%</v>
      </c>
      <c r="M586" s="0" t="n">
        <v>758</v>
      </c>
      <c r="N586" s="0" t="n">
        <v>8522</v>
      </c>
      <c r="O586" s="0" t="str">
        <f aca="false">H586/N586</f>
        <v>0.48 €</v>
      </c>
      <c r="P586" s="0" t="n">
        <v>3497208</v>
      </c>
      <c r="Q586" s="0" t="str">
        <f aca="false">I586/H586</f>
        <v>419%</v>
      </c>
      <c r="R586" s="0" t="str">
        <f aca="false">I586/M586</f>
        <v>22.46 €</v>
      </c>
      <c r="S586" s="0" t="str">
        <f aca="false">H586/M586</f>
        <v>5.36 €</v>
      </c>
      <c r="T586" s="0" t="str">
        <f aca="false">M586/N586</f>
        <v>9%</v>
      </c>
    </row>
    <row r="587" customFormat="false" ht="15.75" hidden="false" customHeight="true" outlineLevel="0" collapsed="false">
      <c r="A587" s="0" t="n">
        <v>3618947498119430</v>
      </c>
      <c r="B587" s="0" t="s">
        <v>92</v>
      </c>
      <c r="C587" s="0" t="s">
        <v>50</v>
      </c>
      <c r="F587" s="0" t="n">
        <v>2020</v>
      </c>
      <c r="G587" s="0" t="n">
        <v>3</v>
      </c>
      <c r="H587" s="0" t="n">
        <v>446.13</v>
      </c>
      <c r="I587" s="0" t="n">
        <v>1455.8</v>
      </c>
      <c r="J587" s="0" t="str">
        <f aca="false">I587-H587</f>
        <v>1,009.67 €</v>
      </c>
      <c r="K587" s="0" t="str">
        <f aca="false">H587/I587</f>
        <v>30.65%</v>
      </c>
      <c r="L587" s="0" t="str">
        <f aca="false">N587/P587</f>
        <v>0.33%</v>
      </c>
      <c r="M587" s="0" t="n">
        <v>69</v>
      </c>
      <c r="N587" s="0" t="n">
        <v>1465</v>
      </c>
      <c r="O587" s="0" t="str">
        <f aca="false">H587/N587</f>
        <v>0.30 €</v>
      </c>
      <c r="P587" s="0" t="n">
        <v>448351</v>
      </c>
      <c r="Q587" s="0" t="str">
        <f aca="false">I587/H587</f>
        <v>326%</v>
      </c>
      <c r="R587" s="0" t="str">
        <f aca="false">I587/M587</f>
        <v>21.10 €</v>
      </c>
      <c r="S587" s="0" t="str">
        <f aca="false">H587/M587</f>
        <v>6.47 €</v>
      </c>
      <c r="T587" s="0" t="str">
        <f aca="false">M587/N587</f>
        <v>5%</v>
      </c>
    </row>
    <row r="588" customFormat="false" ht="15.75" hidden="false" customHeight="true" outlineLevel="0" collapsed="false">
      <c r="B588" s="0" t="s">
        <v>92</v>
      </c>
      <c r="C588" s="0" t="s">
        <v>51</v>
      </c>
      <c r="F588" s="0" t="n">
        <v>2020</v>
      </c>
      <c r="G588" s="0" t="n">
        <v>3</v>
      </c>
      <c r="H588" s="0" t="n">
        <v>211.63</v>
      </c>
      <c r="I588" s="0" t="n">
        <v>733.44</v>
      </c>
      <c r="J588" s="0" t="str">
        <f aca="false">I588-H588</f>
        <v>521.81 €</v>
      </c>
      <c r="K588" s="0" t="str">
        <f aca="false">H588/I588</f>
        <v>28.85%</v>
      </c>
      <c r="L588" s="0" t="str">
        <f aca="false">N588/P588</f>
        <v>0.39%</v>
      </c>
      <c r="M588" s="0" t="n">
        <v>44</v>
      </c>
      <c r="N588" s="0" t="n">
        <v>1763</v>
      </c>
      <c r="O588" s="0" t="str">
        <f aca="false">H588/N588</f>
        <v>0.12 €</v>
      </c>
      <c r="P588" s="0" t="n">
        <v>454784</v>
      </c>
      <c r="Q588" s="0" t="str">
        <f aca="false">I588/H588</f>
        <v>347%</v>
      </c>
      <c r="R588" s="0" t="str">
        <f aca="false">I588/M588</f>
        <v>16.67 €</v>
      </c>
      <c r="S588" s="0" t="str">
        <f aca="false">H588/M588</f>
        <v>4.81 €</v>
      </c>
      <c r="T588" s="0" t="str">
        <f aca="false">M588/N588</f>
        <v>2%</v>
      </c>
    </row>
    <row r="589" customFormat="false" ht="15.75" hidden="false" customHeight="true" outlineLevel="0" collapsed="false">
      <c r="A589" s="0" t="n">
        <v>3844198117816250</v>
      </c>
      <c r="B589" s="0" t="s">
        <v>92</v>
      </c>
      <c r="C589" s="0" t="s">
        <v>52</v>
      </c>
      <c r="F589" s="0" t="n">
        <v>2020</v>
      </c>
      <c r="G589" s="0" t="n">
        <v>3</v>
      </c>
      <c r="H589" s="0" t="n">
        <v>95.34</v>
      </c>
      <c r="I589" s="0" t="n">
        <v>204.86</v>
      </c>
      <c r="J589" s="0" t="str">
        <f aca="false">I589-H589</f>
        <v>109.52 €</v>
      </c>
      <c r="K589" s="0" t="str">
        <f aca="false">H589/I589</f>
        <v>46.54%</v>
      </c>
      <c r="L589" s="0" t="str">
        <f aca="false">N589/P589</f>
        <v>0.29%</v>
      </c>
      <c r="M589" s="0" t="n">
        <v>14</v>
      </c>
      <c r="N589" s="0" t="n">
        <v>635</v>
      </c>
      <c r="O589" s="0" t="str">
        <f aca="false">H589/N589</f>
        <v>0.15 €</v>
      </c>
      <c r="P589" s="0" t="n">
        <v>219484</v>
      </c>
      <c r="Q589" s="0" t="str">
        <f aca="false">I589/H589</f>
        <v>215%</v>
      </c>
      <c r="R589" s="0" t="str">
        <f aca="false">I589/M589</f>
        <v>14.63 €</v>
      </c>
      <c r="S589" s="0" t="str">
        <f aca="false">H589/M589</f>
        <v>6.81 €</v>
      </c>
      <c r="T589" s="0" t="str">
        <f aca="false">M589/N589</f>
        <v>2%</v>
      </c>
    </row>
    <row r="590" customFormat="false" ht="15.75" hidden="false" customHeight="true" outlineLevel="0" collapsed="false">
      <c r="A590" s="0" t="n">
        <v>978960556572991</v>
      </c>
      <c r="B590" s="0" t="s">
        <v>92</v>
      </c>
      <c r="C590" s="0" t="s">
        <v>49</v>
      </c>
      <c r="F590" s="0" t="n">
        <v>2020</v>
      </c>
      <c r="G590" s="0" t="n">
        <v>4</v>
      </c>
      <c r="H590" s="0" t="n">
        <v>1186.21</v>
      </c>
      <c r="I590" s="0" t="n">
        <v>3539.4</v>
      </c>
      <c r="J590" s="0" t="str">
        <f aca="false">I590-H590</f>
        <v>£ 2,353.19</v>
      </c>
      <c r="K590" s="0" t="str">
        <f aca="false">H590/I590</f>
        <v>33.51%</v>
      </c>
      <c r="L590" s="0" t="str">
        <f aca="false">N590/P590</f>
        <v>0.30%</v>
      </c>
      <c r="M590" s="0" t="n">
        <v>196</v>
      </c>
      <c r="N590" s="0" t="n">
        <v>5816</v>
      </c>
      <c r="O590" s="0" t="str">
        <f aca="false">H590/N590</f>
        <v>0.20 €</v>
      </c>
      <c r="P590" s="0" t="n">
        <v>1948933</v>
      </c>
      <c r="Q590" s="0" t="str">
        <f aca="false">I590/H590</f>
        <v>298%</v>
      </c>
      <c r="R590" s="0" t="str">
        <f aca="false">I590/M590</f>
        <v>£ 18.06</v>
      </c>
      <c r="S590" s="0" t="str">
        <f aca="false">H590/M590</f>
        <v>£ 6.05</v>
      </c>
      <c r="T590" s="0" t="str">
        <f aca="false">M590/N590</f>
        <v>3%</v>
      </c>
    </row>
    <row r="591" customFormat="false" ht="15.75" hidden="false" customHeight="true" outlineLevel="0" collapsed="false">
      <c r="A591" s="0" t="n">
        <v>3813214132623030</v>
      </c>
      <c r="B591" s="0" t="s">
        <v>92</v>
      </c>
      <c r="C591" s="0" t="s">
        <v>3</v>
      </c>
      <c r="F591" s="0" t="n">
        <v>2020</v>
      </c>
      <c r="G591" s="0" t="n">
        <v>4</v>
      </c>
      <c r="H591" s="0" t="n">
        <v>5739.39</v>
      </c>
      <c r="I591" s="0" t="n">
        <v>23419.42</v>
      </c>
      <c r="J591" s="0" t="str">
        <f aca="false">I591-H591</f>
        <v>17,680.03 €</v>
      </c>
      <c r="K591" s="0" t="str">
        <f aca="false">H591/I591</f>
        <v>24.51%</v>
      </c>
      <c r="L591" s="0" t="str">
        <f aca="false">N591/P591</f>
        <v>0.33%</v>
      </c>
      <c r="M591" s="0" t="n">
        <v>1121</v>
      </c>
      <c r="N591" s="0" t="n">
        <v>11777</v>
      </c>
      <c r="O591" s="0" t="str">
        <f aca="false">H591/N591</f>
        <v>0.49 €</v>
      </c>
      <c r="P591" s="0" t="n">
        <v>3527030</v>
      </c>
      <c r="Q591" s="0" t="str">
        <f aca="false">I591/H591</f>
        <v>408%</v>
      </c>
      <c r="R591" s="0" t="str">
        <f aca="false">I591/M591</f>
        <v>20.89 €</v>
      </c>
      <c r="S591" s="0" t="str">
        <f aca="false">H591/M591</f>
        <v>5.12 €</v>
      </c>
      <c r="T591" s="0" t="str">
        <f aca="false">M591/N591</f>
        <v>10%</v>
      </c>
    </row>
    <row r="592" customFormat="false" ht="15.75" hidden="false" customHeight="true" outlineLevel="0" collapsed="false">
      <c r="A592" s="0" t="n">
        <v>3618947498119430</v>
      </c>
      <c r="B592" s="0" t="s">
        <v>92</v>
      </c>
      <c r="C592" s="0" t="s">
        <v>50</v>
      </c>
      <c r="F592" s="0" t="n">
        <v>2020</v>
      </c>
      <c r="G592" s="0" t="n">
        <v>4</v>
      </c>
      <c r="H592" s="0" t="n">
        <v>196.81</v>
      </c>
      <c r="I592" s="0" t="n">
        <v>499.83</v>
      </c>
      <c r="J592" s="0" t="str">
        <f aca="false">I592-H592</f>
        <v>303.02 €</v>
      </c>
      <c r="K592" s="0" t="str">
        <f aca="false">H592/I592</f>
        <v>39.38%</v>
      </c>
      <c r="L592" s="0" t="str">
        <f aca="false">N592/P592</f>
        <v>0.30%</v>
      </c>
      <c r="M592" s="0" t="n">
        <v>35</v>
      </c>
      <c r="N592" s="0" t="n">
        <v>1079</v>
      </c>
      <c r="O592" s="0" t="str">
        <f aca="false">H592/N592</f>
        <v>0.18 €</v>
      </c>
      <c r="P592" s="0" t="n">
        <v>359747</v>
      </c>
      <c r="Q592" s="0" t="str">
        <f aca="false">I592/H592</f>
        <v>254%</v>
      </c>
      <c r="R592" s="0" t="str">
        <f aca="false">I592/M592</f>
        <v>14.28 €</v>
      </c>
      <c r="S592" s="0" t="str">
        <f aca="false">H592/M592</f>
        <v>5.62 €</v>
      </c>
      <c r="T592" s="0" t="str">
        <f aca="false">M592/N592</f>
        <v>3%</v>
      </c>
    </row>
    <row r="593" customFormat="false" ht="15.75" hidden="false" customHeight="true" outlineLevel="0" collapsed="false">
      <c r="B593" s="0" t="s">
        <v>92</v>
      </c>
      <c r="C593" s="0" t="s">
        <v>51</v>
      </c>
      <c r="F593" s="0" t="n">
        <v>2020</v>
      </c>
      <c r="G593" s="0" t="n">
        <v>4</v>
      </c>
      <c r="H593" s="0" t="n">
        <v>800.28</v>
      </c>
      <c r="I593" s="0" t="n">
        <v>1882.62</v>
      </c>
      <c r="J593" s="0" t="str">
        <f aca="false">I593-H593</f>
        <v>1,082.34 €</v>
      </c>
      <c r="K593" s="0" t="str">
        <f aca="false">H593/I593</f>
        <v>42.51%</v>
      </c>
      <c r="L593" s="0" t="str">
        <f aca="false">N593/P593</f>
        <v>0.59%</v>
      </c>
      <c r="M593" s="0" t="n">
        <v>108</v>
      </c>
      <c r="N593" s="0" t="n">
        <v>4745</v>
      </c>
      <c r="O593" s="0" t="str">
        <f aca="false">H593/N593</f>
        <v>0.17 €</v>
      </c>
      <c r="P593" s="0" t="n">
        <v>809630</v>
      </c>
      <c r="Q593" s="0" t="str">
        <f aca="false">I593/H593</f>
        <v>235%</v>
      </c>
      <c r="R593" s="0" t="str">
        <f aca="false">I593/M593</f>
        <v>17.43 €</v>
      </c>
      <c r="S593" s="0" t="str">
        <f aca="false">H593/M593</f>
        <v>7.41 €</v>
      </c>
      <c r="T593" s="0" t="str">
        <f aca="false">M593/N593</f>
        <v>2%</v>
      </c>
    </row>
    <row r="594" customFormat="false" ht="15.75" hidden="false" customHeight="true" outlineLevel="0" collapsed="false">
      <c r="A594" s="0" t="n">
        <v>3844198117816250</v>
      </c>
      <c r="B594" s="0" t="s">
        <v>92</v>
      </c>
      <c r="C594" s="0" t="s">
        <v>52</v>
      </c>
      <c r="F594" s="0" t="n">
        <v>2020</v>
      </c>
      <c r="G594" s="0" t="n">
        <v>4</v>
      </c>
      <c r="H594" s="0" t="n">
        <v>257.53</v>
      </c>
      <c r="I594" s="0" t="n">
        <v>511.12</v>
      </c>
      <c r="J594" s="0" t="str">
        <f aca="false">I594-H594</f>
        <v>253.59 €</v>
      </c>
      <c r="K594" s="0" t="str">
        <f aca="false">H594/I594</f>
        <v>50.39%</v>
      </c>
      <c r="L594" s="0" t="str">
        <f aca="false">N594/P594</f>
        <v>0.55%</v>
      </c>
      <c r="M594" s="0" t="n">
        <v>35</v>
      </c>
      <c r="N594" s="0" t="n">
        <v>1442</v>
      </c>
      <c r="O594" s="0" t="str">
        <f aca="false">H594/N594</f>
        <v>0.18 €</v>
      </c>
      <c r="P594" s="0" t="n">
        <v>264433</v>
      </c>
      <c r="Q594" s="0" t="str">
        <f aca="false">I594/H594</f>
        <v>198%</v>
      </c>
      <c r="R594" s="0" t="str">
        <f aca="false">I594/M594</f>
        <v>14.60 €</v>
      </c>
      <c r="S594" s="0" t="str">
        <f aca="false">H594/M594</f>
        <v>7.36 €</v>
      </c>
      <c r="T594" s="0" t="str">
        <f aca="false">M594/N594</f>
        <v>2%</v>
      </c>
    </row>
    <row r="595" customFormat="false" ht="15.75" hidden="false" customHeight="true" outlineLevel="0" collapsed="false">
      <c r="A595" s="0" t="n">
        <v>978960556572991</v>
      </c>
      <c r="B595" s="0" t="s">
        <v>92</v>
      </c>
      <c r="C595" s="0" t="s">
        <v>49</v>
      </c>
      <c r="F595" s="0" t="n">
        <v>2020</v>
      </c>
      <c r="G595" s="0" t="n">
        <v>5</v>
      </c>
      <c r="H595" s="0" t="n">
        <v>2239.56</v>
      </c>
      <c r="I595" s="0" t="n">
        <v>7857.46</v>
      </c>
      <c r="J595" s="0" t="str">
        <f aca="false">I595-H595</f>
        <v>£ 5,617.90</v>
      </c>
      <c r="K595" s="0" t="str">
        <f aca="false">H595/I595</f>
        <v>28.50%</v>
      </c>
      <c r="L595" s="0" t="str">
        <f aca="false">N595/P595</f>
        <v>0.21%</v>
      </c>
      <c r="M595" s="0" t="n">
        <v>470</v>
      </c>
      <c r="N595" s="0" t="n">
        <v>10138</v>
      </c>
      <c r="O595" s="0" t="str">
        <f aca="false">H595/N595</f>
        <v>0.22 €</v>
      </c>
      <c r="P595" s="0" t="n">
        <v>4725374</v>
      </c>
      <c r="Q595" s="0" t="str">
        <f aca="false">I595/H595</f>
        <v>351%</v>
      </c>
      <c r="R595" s="0" t="str">
        <f aca="false">I595/M595</f>
        <v>£ 16.72</v>
      </c>
      <c r="S595" s="0" t="str">
        <f aca="false">H595/M595</f>
        <v>£ 4.77</v>
      </c>
      <c r="T595" s="0" t="str">
        <f aca="false">M595/N595</f>
        <v>5%</v>
      </c>
    </row>
    <row r="596" customFormat="false" ht="15.75" hidden="false" customHeight="true" outlineLevel="0" collapsed="false">
      <c r="A596" s="0" t="n">
        <v>3813214132623030</v>
      </c>
      <c r="B596" s="0" t="s">
        <v>92</v>
      </c>
      <c r="C596" s="0" t="s">
        <v>3</v>
      </c>
      <c r="F596" s="0" t="n">
        <v>2020</v>
      </c>
      <c r="G596" s="0" t="n">
        <v>5</v>
      </c>
      <c r="H596" s="0" t="n">
        <v>5571.09</v>
      </c>
      <c r="I596" s="0" t="n">
        <v>24308.34</v>
      </c>
      <c r="J596" s="0" t="str">
        <f aca="false">I596-H596</f>
        <v>18,737.25 €</v>
      </c>
      <c r="K596" s="0" t="str">
        <f aca="false">H596/I596</f>
        <v>22.92%</v>
      </c>
      <c r="L596" s="0" t="str">
        <f aca="false">N596/P596</f>
        <v>0.19%</v>
      </c>
      <c r="M596" s="0" t="n">
        <v>1076</v>
      </c>
      <c r="N596" s="0" t="n">
        <v>11243</v>
      </c>
      <c r="O596" s="0" t="str">
        <f aca="false">H596/N596</f>
        <v>0.50 €</v>
      </c>
      <c r="P596" s="0" t="n">
        <v>5803121</v>
      </c>
      <c r="Q596" s="0" t="str">
        <f aca="false">I596/H596</f>
        <v>436%</v>
      </c>
      <c r="R596" s="0" t="str">
        <f aca="false">I596/M596</f>
        <v>22.59 €</v>
      </c>
      <c r="S596" s="0" t="str">
        <f aca="false">H596/M596</f>
        <v>5.18 €</v>
      </c>
      <c r="T596" s="0" t="str">
        <f aca="false">M596/N596</f>
        <v>10%</v>
      </c>
    </row>
    <row r="597" customFormat="false" ht="15.75" hidden="false" customHeight="true" outlineLevel="0" collapsed="false">
      <c r="A597" s="0" t="n">
        <v>3618947498119430</v>
      </c>
      <c r="B597" s="0" t="s">
        <v>92</v>
      </c>
      <c r="C597" s="0" t="s">
        <v>50</v>
      </c>
      <c r="F597" s="0" t="n">
        <v>2020</v>
      </c>
      <c r="G597" s="0" t="n">
        <v>5</v>
      </c>
      <c r="H597" s="0" t="n">
        <v>87.85</v>
      </c>
      <c r="I597" s="0" t="n">
        <v>218.05</v>
      </c>
      <c r="J597" s="0" t="str">
        <f aca="false">I597-H597</f>
        <v>130.20 €</v>
      </c>
      <c r="K597" s="0" t="str">
        <f aca="false">H597/I597</f>
        <v>40.29%</v>
      </c>
      <c r="L597" s="0" t="str">
        <f aca="false">N597/P597</f>
        <v>0.25%</v>
      </c>
      <c r="M597" s="0" t="n">
        <v>15</v>
      </c>
      <c r="N597" s="0" t="n">
        <v>485</v>
      </c>
      <c r="O597" s="0" t="str">
        <f aca="false">H597/N597</f>
        <v>0.18 €</v>
      </c>
      <c r="P597" s="0" t="n">
        <v>190579</v>
      </c>
      <c r="Q597" s="0" t="str">
        <f aca="false">I597/H597</f>
        <v>248%</v>
      </c>
      <c r="R597" s="0" t="str">
        <f aca="false">I597/M597</f>
        <v>14.54 €</v>
      </c>
      <c r="S597" s="0" t="str">
        <f aca="false">H597/M597</f>
        <v>5.86 €</v>
      </c>
      <c r="T597" s="0" t="str">
        <f aca="false">M597/N597</f>
        <v>3%</v>
      </c>
    </row>
    <row r="598" customFormat="false" ht="15.75" hidden="false" customHeight="true" outlineLevel="0" collapsed="false">
      <c r="B598" s="0" t="s">
        <v>92</v>
      </c>
      <c r="C598" s="0" t="s">
        <v>51</v>
      </c>
      <c r="F598" s="0" t="n">
        <v>2020</v>
      </c>
      <c r="G598" s="0" t="n">
        <v>5</v>
      </c>
      <c r="H598" s="0" t="n">
        <v>219.35</v>
      </c>
      <c r="I598" s="0" t="n">
        <v>536.7</v>
      </c>
      <c r="J598" s="0" t="str">
        <f aca="false">I598-H598</f>
        <v>317.35 €</v>
      </c>
      <c r="K598" s="0" t="str">
        <f aca="false">H598/I598</f>
        <v>40.87%</v>
      </c>
      <c r="L598" s="0" t="str">
        <f aca="false">N598/P598</f>
        <v>0.56%</v>
      </c>
      <c r="M598" s="0" t="n">
        <v>27</v>
      </c>
      <c r="N598" s="0" t="n">
        <v>1340</v>
      </c>
      <c r="O598" s="0" t="str">
        <f aca="false">H598/N598</f>
        <v>0.16 €</v>
      </c>
      <c r="P598" s="0" t="n">
        <v>240412</v>
      </c>
      <c r="Q598" s="0" t="str">
        <f aca="false">I598/H598</f>
        <v>245%</v>
      </c>
      <c r="R598" s="0" t="str">
        <f aca="false">I598/M598</f>
        <v>19.88 €</v>
      </c>
      <c r="S598" s="0" t="str">
        <f aca="false">H598/M598</f>
        <v>8.12 €</v>
      </c>
      <c r="T598" s="0" t="str">
        <f aca="false">M598/N598</f>
        <v>2%</v>
      </c>
    </row>
    <row r="599" customFormat="false" ht="15.75" hidden="false" customHeight="true" outlineLevel="0" collapsed="false">
      <c r="A599" s="0" t="n">
        <v>3844198117816250</v>
      </c>
      <c r="B599" s="0" t="s">
        <v>92</v>
      </c>
      <c r="C599" s="0" t="s">
        <v>52</v>
      </c>
      <c r="F599" s="0" t="n">
        <v>2020</v>
      </c>
      <c r="G599" s="0" t="n">
        <v>5</v>
      </c>
      <c r="H599" s="0" t="n">
        <v>150.77</v>
      </c>
      <c r="I599" s="0" t="n">
        <v>621.64</v>
      </c>
      <c r="J599" s="0" t="str">
        <f aca="false">I599-H599</f>
        <v>470.87 €</v>
      </c>
      <c r="K599" s="0" t="str">
        <f aca="false">H599/I599</f>
        <v>24.25%</v>
      </c>
      <c r="L599" s="0" t="str">
        <f aca="false">N599/P599</f>
        <v>0.32%</v>
      </c>
      <c r="M599" s="0" t="n">
        <v>32</v>
      </c>
      <c r="N599" s="0" t="n">
        <v>1114</v>
      </c>
      <c r="O599" s="0" t="str">
        <f aca="false">H599/N599</f>
        <v>0.14 €</v>
      </c>
      <c r="P599" s="0" t="n">
        <v>348809</v>
      </c>
      <c r="Q599" s="0" t="str">
        <f aca="false">I599/H599</f>
        <v>412%</v>
      </c>
      <c r="R599" s="0" t="str">
        <f aca="false">I599/M599</f>
        <v>19.43 €</v>
      </c>
      <c r="S599" s="0" t="str">
        <f aca="false">H599/M599</f>
        <v>4.71 €</v>
      </c>
      <c r="T599" s="0" t="str">
        <f aca="false">M599/N599</f>
        <v>3%</v>
      </c>
    </row>
    <row r="600" customFormat="false" ht="15.75" hidden="false" customHeight="true" outlineLevel="0" collapsed="false">
      <c r="A600" s="0" t="n">
        <v>978960556572991</v>
      </c>
      <c r="B600" s="0" t="s">
        <v>92</v>
      </c>
      <c r="C600" s="0" t="s">
        <v>49</v>
      </c>
      <c r="F600" s="0" t="n">
        <v>2020</v>
      </c>
      <c r="G600" s="0" t="n">
        <v>6</v>
      </c>
      <c r="H600" s="0" t="n">
        <v>3019.32</v>
      </c>
      <c r="I600" s="0" t="n">
        <v>8772.55</v>
      </c>
      <c r="J600" s="0" t="str">
        <f aca="false">I600-H600</f>
        <v>£ 5,753.23</v>
      </c>
      <c r="K600" s="0" t="str">
        <f aca="false">H600/I600</f>
        <v>34.42%</v>
      </c>
      <c r="L600" s="0" t="str">
        <f aca="false">N600/P600</f>
        <v>0.21%</v>
      </c>
      <c r="M600" s="0" t="n">
        <v>247</v>
      </c>
      <c r="N600" s="0" t="n">
        <v>11243</v>
      </c>
      <c r="O600" s="0" t="str">
        <f aca="false">H600/N600</f>
        <v>£ 0.27</v>
      </c>
      <c r="P600" s="0" t="n">
        <v>5407249</v>
      </c>
      <c r="Q600" s="0" t="str">
        <f aca="false">I600/H600</f>
        <v>291%</v>
      </c>
      <c r="R600" s="0" t="str">
        <f aca="false">I600/M600</f>
        <v>£ 35.52</v>
      </c>
      <c r="S600" s="0" t="str">
        <f aca="false">H600/M600</f>
        <v>£ 12.22</v>
      </c>
      <c r="T600" s="0" t="str">
        <f aca="false">M600/N600</f>
        <v>2%</v>
      </c>
    </row>
    <row r="601" customFormat="false" ht="15.75" hidden="false" customHeight="true" outlineLevel="0" collapsed="false">
      <c r="A601" s="0" t="n">
        <v>3813214132623030</v>
      </c>
      <c r="B601" s="0" t="s">
        <v>92</v>
      </c>
      <c r="C601" s="0" t="s">
        <v>3</v>
      </c>
      <c r="F601" s="0" t="n">
        <v>2020</v>
      </c>
      <c r="G601" s="0" t="n">
        <v>6</v>
      </c>
      <c r="H601" s="0" t="n">
        <v>4656.04</v>
      </c>
      <c r="I601" s="0" t="n">
        <v>21424.38</v>
      </c>
      <c r="J601" s="0" t="str">
        <f aca="false">I601-H601</f>
        <v>16,768.34 €</v>
      </c>
      <c r="K601" s="0" t="str">
        <f aca="false">H601/I601</f>
        <v>21.73%</v>
      </c>
      <c r="L601" s="0" t="str">
        <f aca="false">N601/P601</f>
        <v>0.17%</v>
      </c>
      <c r="M601" s="0" t="n">
        <v>978</v>
      </c>
      <c r="N601" s="0" t="n">
        <v>11166</v>
      </c>
      <c r="O601" s="0" t="str">
        <f aca="false">H601/N601</f>
        <v>0.42 €</v>
      </c>
      <c r="P601" s="0" t="n">
        <v>6462538</v>
      </c>
      <c r="Q601" s="0" t="str">
        <f aca="false">I601/H601</f>
        <v>460%</v>
      </c>
      <c r="R601" s="0" t="str">
        <f aca="false">I601/M601</f>
        <v>21.91 €</v>
      </c>
      <c r="S601" s="0" t="str">
        <f aca="false">H601/M601</f>
        <v>4.76 €</v>
      </c>
      <c r="T601" s="0" t="str">
        <f aca="false">M601/N601</f>
        <v>9%</v>
      </c>
    </row>
    <row r="602" customFormat="false" ht="15.75" hidden="false" customHeight="true" outlineLevel="0" collapsed="false">
      <c r="A602" s="0" t="n">
        <v>3618947498119430</v>
      </c>
      <c r="B602" s="0" t="s">
        <v>92</v>
      </c>
      <c r="C602" s="0" t="s">
        <v>50</v>
      </c>
      <c r="F602" s="0" t="n">
        <v>2020</v>
      </c>
      <c r="G602" s="0" t="n">
        <v>6</v>
      </c>
      <c r="H602" s="0" t="n">
        <v>1079.43</v>
      </c>
      <c r="I602" s="0" t="n">
        <v>2671.37</v>
      </c>
      <c r="J602" s="0" t="str">
        <f aca="false">I602-H602</f>
        <v>1,591.94 €</v>
      </c>
      <c r="K602" s="0" t="str">
        <f aca="false">H602/I602</f>
        <v>40.41%</v>
      </c>
      <c r="L602" s="0" t="str">
        <f aca="false">N602/P602</f>
        <v>0.24%</v>
      </c>
      <c r="M602" s="0" t="n">
        <v>116</v>
      </c>
      <c r="N602" s="0" t="n">
        <v>2540</v>
      </c>
      <c r="O602" s="0" t="str">
        <f aca="false">H602/N602</f>
        <v>0.42 €</v>
      </c>
      <c r="P602" s="0" t="n">
        <v>1044849</v>
      </c>
      <c r="Q602" s="0" t="str">
        <f aca="false">I602/H602</f>
        <v>247%</v>
      </c>
      <c r="R602" s="0" t="str">
        <f aca="false">I602/M602</f>
        <v>23.03 €</v>
      </c>
      <c r="S602" s="0" t="str">
        <f aca="false">H602/M602</f>
        <v>9.31 €</v>
      </c>
      <c r="T602" s="0" t="str">
        <f aca="false">M602/N602</f>
        <v>5%</v>
      </c>
    </row>
    <row r="603" customFormat="false" ht="15.75" hidden="false" customHeight="true" outlineLevel="0" collapsed="false">
      <c r="B603" s="0" t="s">
        <v>92</v>
      </c>
      <c r="C603" s="0" t="s">
        <v>51</v>
      </c>
      <c r="F603" s="0" t="n">
        <v>2020</v>
      </c>
      <c r="G603" s="0" t="n">
        <v>6</v>
      </c>
      <c r="H603" s="0" t="n">
        <v>0</v>
      </c>
      <c r="I603" s="0" t="n">
        <v>0</v>
      </c>
      <c r="J603" s="0" t="str">
        <f aca="false">I603-H603</f>
        <v>-   €</v>
      </c>
      <c r="K603" s="0" t="str">
        <f aca="false">H603/I603</f>
        <v>#DIV/0!</v>
      </c>
      <c r="L603" s="0" t="str">
        <f aca="false">N603/P603</f>
        <v>#DIV/0!</v>
      </c>
      <c r="M603" s="0" t="n">
        <v>0</v>
      </c>
      <c r="N603" s="0" t="n">
        <v>0</v>
      </c>
      <c r="O603" s="0" t="str">
        <f aca="false">H603/N603</f>
        <v>#DIV/0!</v>
      </c>
      <c r="P603" s="0" t="n">
        <v>0</v>
      </c>
      <c r="Q603" s="0" t="str">
        <f aca="false">I603/H603</f>
        <v>#DIV/0!</v>
      </c>
      <c r="R603" s="0" t="str">
        <f aca="false">I603/M603</f>
        <v>#DIV/0!</v>
      </c>
      <c r="S603" s="0" t="str">
        <f aca="false">H603/M603</f>
        <v>#DIV/0!</v>
      </c>
      <c r="T603" s="0" t="str">
        <f aca="false">M603/N603</f>
        <v>#DIV/0!</v>
      </c>
    </row>
    <row r="604" customFormat="false" ht="15.75" hidden="false" customHeight="true" outlineLevel="0" collapsed="false">
      <c r="A604" s="0" t="n">
        <v>3844198117816250</v>
      </c>
      <c r="B604" s="0" t="s">
        <v>92</v>
      </c>
      <c r="C604" s="0" t="s">
        <v>52</v>
      </c>
      <c r="F604" s="0" t="n">
        <v>2020</v>
      </c>
      <c r="G604" s="0" t="n">
        <v>6</v>
      </c>
      <c r="H604" s="0" t="n">
        <v>21.55</v>
      </c>
      <c r="I604" s="0" t="n">
        <v>311.37</v>
      </c>
      <c r="J604" s="0" t="str">
        <f aca="false">I604-H604</f>
        <v>289.82 €</v>
      </c>
      <c r="K604" s="0" t="str">
        <f aca="false">H604/I604</f>
        <v>6.92%</v>
      </c>
      <c r="L604" s="0" t="str">
        <f aca="false">N604/P604</f>
        <v>0.31%</v>
      </c>
      <c r="M604" s="0" t="n">
        <v>19</v>
      </c>
      <c r="N604" s="0" t="n">
        <v>538</v>
      </c>
      <c r="O604" s="0" t="str">
        <f aca="false">H604/N604</f>
        <v>0.04 €</v>
      </c>
      <c r="P604" s="0" t="n">
        <v>173487</v>
      </c>
      <c r="Q604" s="0" t="str">
        <f aca="false">I604/H604</f>
        <v>1445%</v>
      </c>
      <c r="R604" s="0" t="str">
        <f aca="false">I604/M604</f>
        <v>16.39 €</v>
      </c>
      <c r="S604" s="0" t="str">
        <f aca="false">H604/M604</f>
        <v>1.13 €</v>
      </c>
      <c r="T604" s="0" t="str">
        <f aca="false">M604/N604</f>
        <v>4%</v>
      </c>
    </row>
    <row r="605" customFormat="false" ht="15.75" hidden="false" customHeight="true" outlineLevel="0" collapsed="false">
      <c r="A605" s="0" t="n">
        <v>978960556572991</v>
      </c>
      <c r="B605" s="0" t="s">
        <v>92</v>
      </c>
      <c r="C605" s="0" t="s">
        <v>49</v>
      </c>
      <c r="F605" s="0" t="n">
        <v>2020</v>
      </c>
      <c r="G605" s="0" t="n">
        <v>7</v>
      </c>
      <c r="H605" s="0" t="n">
        <v>1477.09</v>
      </c>
      <c r="I605" s="0" t="n">
        <v>6317.82</v>
      </c>
      <c r="J605" s="0" t="str">
        <f aca="false">I605-H605</f>
        <v>£ 4,840.73</v>
      </c>
      <c r="K605" s="0" t="str">
        <f aca="false">H605/I605</f>
        <v>23.38%</v>
      </c>
      <c r="L605" s="0" t="str">
        <f aca="false">N605/P605</f>
        <v>0.25%</v>
      </c>
      <c r="M605" s="0" t="n">
        <v>354</v>
      </c>
      <c r="N605" s="0" t="n">
        <v>5456</v>
      </c>
      <c r="O605" s="0" t="str">
        <f aca="false">H605/N605</f>
        <v>£ 0.27</v>
      </c>
      <c r="P605" s="0" t="n">
        <v>2175195</v>
      </c>
      <c r="Q605" s="0" t="str">
        <f aca="false">I605/H605</f>
        <v>428%</v>
      </c>
      <c r="R605" s="0" t="str">
        <f aca="false">I605/M605</f>
        <v>£ 17.85</v>
      </c>
      <c r="S605" s="0" t="str">
        <f aca="false">H605/M605</f>
        <v>£ 4.17</v>
      </c>
      <c r="T605" s="0" t="str">
        <f aca="false">M605/N605</f>
        <v>6%</v>
      </c>
    </row>
    <row r="606" customFormat="false" ht="15.75" hidden="false" customHeight="true" outlineLevel="0" collapsed="false">
      <c r="A606" s="0" t="n">
        <v>3813214132623030</v>
      </c>
      <c r="B606" s="0" t="s">
        <v>92</v>
      </c>
      <c r="C606" s="0" t="s">
        <v>3</v>
      </c>
      <c r="F606" s="0" t="n">
        <v>2020</v>
      </c>
      <c r="G606" s="0" t="n">
        <v>7</v>
      </c>
      <c r="H606" s="0" t="n">
        <v>5569.79</v>
      </c>
      <c r="I606" s="0" t="n">
        <v>28660.88</v>
      </c>
      <c r="J606" s="0" t="str">
        <f aca="false">I606-H606</f>
        <v>23,091.09 €</v>
      </c>
      <c r="K606" s="0" t="str">
        <f aca="false">H606/I606</f>
        <v>19.43%</v>
      </c>
      <c r="L606" s="0" t="str">
        <f aca="false">N606/P606</f>
        <v>0.29%</v>
      </c>
      <c r="M606" s="0" t="n">
        <v>1300</v>
      </c>
      <c r="N606" s="0" t="n">
        <v>12185</v>
      </c>
      <c r="O606" s="0" t="str">
        <f aca="false">H606/N606</f>
        <v>0.46 €</v>
      </c>
      <c r="P606" s="0" t="n">
        <v>4189320</v>
      </c>
      <c r="Q606" s="0" t="str">
        <f aca="false">I606/H606</f>
        <v>515%</v>
      </c>
      <c r="R606" s="0" t="str">
        <f aca="false">I606/M606</f>
        <v>22.05 €</v>
      </c>
      <c r="S606" s="0" t="str">
        <f aca="false">H606/M606</f>
        <v>4.28 €</v>
      </c>
      <c r="T606" s="0" t="str">
        <f aca="false">M606/N606</f>
        <v>11%</v>
      </c>
    </row>
    <row r="607" customFormat="false" ht="15.75" hidden="false" customHeight="true" outlineLevel="0" collapsed="false">
      <c r="A607" s="0" t="n">
        <v>3618947498119430</v>
      </c>
      <c r="B607" s="0" t="s">
        <v>92</v>
      </c>
      <c r="C607" s="0" t="s">
        <v>50</v>
      </c>
      <c r="F607" s="0" t="n">
        <v>2020</v>
      </c>
      <c r="G607" s="0" t="n">
        <v>7</v>
      </c>
      <c r="H607" s="0" t="n">
        <v>632.23</v>
      </c>
      <c r="I607" s="0" t="n">
        <v>4289.65</v>
      </c>
      <c r="J607" s="0" t="str">
        <f aca="false">I607-H607</f>
        <v>3,657.42 €</v>
      </c>
      <c r="K607" s="0" t="str">
        <f aca="false">H607/I607</f>
        <v>14.74%</v>
      </c>
      <c r="L607" s="0" t="str">
        <f aca="false">N607/P607</f>
        <v>0.32%</v>
      </c>
      <c r="M607" s="0" t="n">
        <v>175</v>
      </c>
      <c r="N607" s="0" t="n">
        <v>1907</v>
      </c>
      <c r="O607" s="0" t="str">
        <f aca="false">H607/N607</f>
        <v>0.33 €</v>
      </c>
      <c r="P607" s="0" t="n">
        <v>595740</v>
      </c>
      <c r="Q607" s="0" t="str">
        <f aca="false">I607/H607</f>
        <v>678%</v>
      </c>
      <c r="R607" s="0" t="str">
        <f aca="false">I607/M607</f>
        <v>24.51 €</v>
      </c>
      <c r="S607" s="0" t="str">
        <f aca="false">H607/M607</f>
        <v>3.61 €</v>
      </c>
      <c r="T607" s="0" t="str">
        <f aca="false">M607/N607</f>
        <v>9%</v>
      </c>
    </row>
    <row r="608" customFormat="false" ht="15.75" hidden="false" customHeight="true" outlineLevel="0" collapsed="false">
      <c r="B608" s="0" t="s">
        <v>92</v>
      </c>
      <c r="C608" s="0" t="s">
        <v>51</v>
      </c>
      <c r="F608" s="0" t="n">
        <v>2020</v>
      </c>
      <c r="G608" s="0" t="n">
        <v>7</v>
      </c>
      <c r="H608" s="0" t="n">
        <v>214.71</v>
      </c>
      <c r="I608" s="0" t="n">
        <v>1343.12</v>
      </c>
      <c r="J608" s="0" t="str">
        <f aca="false">I608-H608</f>
        <v>1,128.41 €</v>
      </c>
      <c r="K608" s="0" t="str">
        <f aca="false">H608/I608</f>
        <v>15.99%</v>
      </c>
      <c r="L608" s="0" t="str">
        <f aca="false">N608/P608</f>
        <v>0.32%</v>
      </c>
      <c r="M608" s="0" t="n">
        <v>64</v>
      </c>
      <c r="N608" s="0" t="n">
        <v>1386</v>
      </c>
      <c r="O608" s="0" t="str">
        <f aca="false">H608/N608</f>
        <v>0.15 €</v>
      </c>
      <c r="P608" s="0" t="n">
        <v>438041</v>
      </c>
      <c r="Q608" s="0" t="str">
        <f aca="false">I608/H608</f>
        <v>626%</v>
      </c>
      <c r="R608" s="0" t="str">
        <f aca="false">I608/M608</f>
        <v>20.99 €</v>
      </c>
      <c r="S608" s="0" t="str">
        <f aca="false">H608/M608</f>
        <v>3.35 €</v>
      </c>
      <c r="T608" s="0" t="str">
        <f aca="false">M608/N608</f>
        <v>5%</v>
      </c>
    </row>
    <row r="609" customFormat="false" ht="15.75" hidden="false" customHeight="true" outlineLevel="0" collapsed="false">
      <c r="A609" s="0" t="n">
        <v>3844198117816250</v>
      </c>
      <c r="B609" s="0" t="s">
        <v>92</v>
      </c>
      <c r="C609" s="0" t="s">
        <v>52</v>
      </c>
      <c r="F609" s="0" t="n">
        <v>2020</v>
      </c>
      <c r="G609" s="0" t="n">
        <v>7</v>
      </c>
      <c r="H609" s="0" t="n">
        <v>152.34</v>
      </c>
      <c r="I609" s="0" t="n">
        <v>692.68</v>
      </c>
      <c r="J609" s="0" t="str">
        <f aca="false">I609-H609</f>
        <v>540.34 €</v>
      </c>
      <c r="K609" s="0" t="str">
        <f aca="false">H609/I609</f>
        <v>21.99%</v>
      </c>
      <c r="L609" s="0" t="str">
        <f aca="false">N609/P609</f>
        <v>0.32%</v>
      </c>
      <c r="M609" s="0" t="n">
        <v>33</v>
      </c>
      <c r="N609" s="0" t="n">
        <v>1115</v>
      </c>
      <c r="O609" s="0" t="str">
        <f aca="false">H609/N609</f>
        <v>0.14 €</v>
      </c>
      <c r="P609" s="0" t="n">
        <v>346655</v>
      </c>
      <c r="Q609" s="0" t="str">
        <f aca="false">I609/H609</f>
        <v>455%</v>
      </c>
      <c r="R609" s="0" t="str">
        <f aca="false">I609/M609</f>
        <v>20.99 €</v>
      </c>
      <c r="S609" s="0" t="str">
        <f aca="false">H609/M609</f>
        <v>4.62 €</v>
      </c>
      <c r="T609" s="0" t="str">
        <f aca="false">M609/N609</f>
        <v>3%</v>
      </c>
    </row>
    <row r="610" customFormat="false" ht="15.75" hidden="false" customHeight="true" outlineLevel="0" collapsed="false">
      <c r="B610" s="0" t="s">
        <v>93</v>
      </c>
      <c r="C610" s="0" t="s">
        <v>3</v>
      </c>
      <c r="F610" s="0" t="n">
        <v>2019</v>
      </c>
      <c r="G610" s="0" t="n">
        <v>12</v>
      </c>
      <c r="H610" s="0" t="n">
        <v>213.62</v>
      </c>
      <c r="I610" s="0" t="n">
        <v>1177.64</v>
      </c>
      <c r="J610" s="0" t="str">
        <f aca="false">I610-H610</f>
        <v>964.02 €</v>
      </c>
      <c r="K610" s="0" t="str">
        <f aca="false">H610/I610</f>
        <v>18.14%</v>
      </c>
      <c r="L610" s="0" t="str">
        <f aca="false">N610/P610</f>
        <v>0.30%</v>
      </c>
      <c r="M610" s="0" t="n">
        <v>60</v>
      </c>
      <c r="N610" s="0" t="n">
        <v>544</v>
      </c>
      <c r="O610" s="0" t="str">
        <f aca="false">H610/N610</f>
        <v>0.39 €</v>
      </c>
      <c r="P610" s="0" t="n">
        <v>183326</v>
      </c>
      <c r="Q610" s="0" t="str">
        <f aca="false">I610/H610</f>
        <v>551%</v>
      </c>
      <c r="R610" s="0" t="str">
        <f aca="false">I610/M610</f>
        <v>19.63 €</v>
      </c>
      <c r="S610" s="0" t="str">
        <f aca="false">H610/M610</f>
        <v>3.56 €</v>
      </c>
      <c r="T610" s="0" t="str">
        <f aca="false">M610/N610</f>
        <v>11%</v>
      </c>
    </row>
    <row r="611" customFormat="false" ht="15.75" hidden="false" customHeight="true" outlineLevel="0" collapsed="false">
      <c r="B611" s="0" t="s">
        <v>93</v>
      </c>
      <c r="C611" s="0" t="s">
        <v>3</v>
      </c>
      <c r="F611" s="0" t="n">
        <v>2020</v>
      </c>
      <c r="G611" s="0" t="n">
        <v>1</v>
      </c>
      <c r="H611" s="0" t="n">
        <v>408.28</v>
      </c>
      <c r="I611" s="0" t="n">
        <v>2143.83</v>
      </c>
      <c r="J611" s="0" t="str">
        <f aca="false">I611-H611</f>
        <v>1,735.55 €</v>
      </c>
      <c r="K611" s="0" t="str">
        <f aca="false">H611/I611</f>
        <v>19.04%</v>
      </c>
      <c r="L611" s="0" t="str">
        <f aca="false">N611/P611</f>
        <v>0.35%</v>
      </c>
      <c r="M611" s="0" t="n">
        <v>117</v>
      </c>
      <c r="N611" s="0" t="n">
        <v>1221</v>
      </c>
      <c r="O611" s="0" t="str">
        <f aca="false">H611/N611</f>
        <v>0.33 €</v>
      </c>
      <c r="P611" s="0" t="n">
        <v>348044</v>
      </c>
      <c r="Q611" s="0" t="str">
        <f aca="false">I611/H611</f>
        <v>525%</v>
      </c>
      <c r="R611" s="0" t="str">
        <f aca="false">I611/M611</f>
        <v>18.32 €</v>
      </c>
      <c r="S611" s="0" t="str">
        <f aca="false">H611/M611</f>
        <v>3.49 €</v>
      </c>
      <c r="T611" s="0" t="str">
        <f aca="false">M611/N611</f>
        <v>10%</v>
      </c>
    </row>
    <row r="612" customFormat="false" ht="15.75" hidden="false" customHeight="true" outlineLevel="0" collapsed="false">
      <c r="B612" s="0" t="s">
        <v>93</v>
      </c>
      <c r="C612" s="0" t="s">
        <v>3</v>
      </c>
      <c r="F612" s="0" t="n">
        <v>2020</v>
      </c>
      <c r="G612" s="0" t="n">
        <v>2</v>
      </c>
      <c r="H612" s="0" t="n">
        <v>499.27</v>
      </c>
      <c r="I612" s="0" t="n">
        <v>2385.3</v>
      </c>
      <c r="J612" s="0" t="str">
        <f aca="false">I612-H612</f>
        <v>1,886.03 €</v>
      </c>
      <c r="K612" s="0" t="str">
        <f aca="false">H612/I612</f>
        <v>20.93%</v>
      </c>
      <c r="L612" s="0" t="str">
        <f aca="false">N612/P612</f>
        <v>0.32%</v>
      </c>
      <c r="M612" s="0" t="n">
        <v>127</v>
      </c>
      <c r="N612" s="0" t="n">
        <v>1441</v>
      </c>
      <c r="O612" s="0" t="str">
        <f aca="false">H612/N612</f>
        <v>0.35 €</v>
      </c>
      <c r="P612" s="0" t="n">
        <v>445100</v>
      </c>
      <c r="Q612" s="0" t="str">
        <f aca="false">I612/H612</f>
        <v>478%</v>
      </c>
      <c r="R612" s="0" t="str">
        <f aca="false">I612/M612</f>
        <v>18.78 €</v>
      </c>
      <c r="S612" s="0" t="str">
        <f aca="false">H612/M612</f>
        <v>3.93 €</v>
      </c>
      <c r="T612" s="0" t="str">
        <f aca="false">M612/N612</f>
        <v>9%</v>
      </c>
    </row>
    <row r="613" customFormat="false" ht="15.75" hidden="false" customHeight="true" outlineLevel="0" collapsed="false">
      <c r="B613" s="0" t="s">
        <v>93</v>
      </c>
      <c r="C613" s="0" t="s">
        <v>3</v>
      </c>
      <c r="F613" s="0" t="n">
        <v>2020</v>
      </c>
      <c r="G613" s="0" t="n">
        <v>3</v>
      </c>
      <c r="H613" s="0" t="n">
        <v>110.81</v>
      </c>
      <c r="I613" s="0" t="n">
        <v>1344.51</v>
      </c>
      <c r="J613" s="0" t="str">
        <f aca="false">I613-H613</f>
        <v>1,233.70 €</v>
      </c>
      <c r="K613" s="0" t="str">
        <f aca="false">H613/I613</f>
        <v>8.24%</v>
      </c>
      <c r="L613" s="0" t="str">
        <f aca="false">N613/P613</f>
        <v>0.40%</v>
      </c>
      <c r="M613" s="0" t="n">
        <v>71</v>
      </c>
      <c r="N613" s="0" t="n">
        <v>549</v>
      </c>
      <c r="O613" s="0" t="str">
        <f aca="false">H613/N613</f>
        <v>0.20 €</v>
      </c>
      <c r="P613" s="0" t="n">
        <v>138714</v>
      </c>
      <c r="Q613" s="0" t="str">
        <f aca="false">I613/H613</f>
        <v>1213%</v>
      </c>
      <c r="R613" s="0" t="str">
        <f aca="false">I613/M613</f>
        <v>18.94 €</v>
      </c>
      <c r="S613" s="0" t="str">
        <f aca="false">H613/M613</f>
        <v>1.56 €</v>
      </c>
      <c r="T613" s="0" t="str">
        <f aca="false">M613/N613</f>
        <v>13%</v>
      </c>
    </row>
    <row r="614" customFormat="false" ht="15.75" hidden="false" customHeight="true" outlineLevel="0" collapsed="false">
      <c r="A614" s="0" t="n">
        <v>3610239670225870</v>
      </c>
      <c r="B614" s="0" t="s">
        <v>94</v>
      </c>
      <c r="C614" s="0" t="s">
        <v>3</v>
      </c>
      <c r="F614" s="0" t="n">
        <v>2020</v>
      </c>
      <c r="G614" s="0" t="n">
        <v>5</v>
      </c>
      <c r="H614" s="0" t="n">
        <v>1085.79</v>
      </c>
      <c r="I614" s="0" t="n">
        <v>1776</v>
      </c>
      <c r="J614" s="0" t="str">
        <f aca="false">I614-H614</f>
        <v>690.21 €</v>
      </c>
      <c r="K614" s="0" t="str">
        <f aca="false">H614/I614</f>
        <v>61.14%</v>
      </c>
      <c r="L614" s="0" t="str">
        <f aca="false">N614/P614</f>
        <v>0.23%</v>
      </c>
      <c r="M614" s="0" t="n">
        <v>96</v>
      </c>
      <c r="N614" s="0" t="n">
        <v>2140</v>
      </c>
      <c r="O614" s="0" t="str">
        <f aca="false">H614/N614</f>
        <v>0.51 €</v>
      </c>
      <c r="P614" s="0" t="n">
        <v>917808</v>
      </c>
      <c r="Q614" s="0" t="str">
        <f aca="false">I614/H614</f>
        <v>164%</v>
      </c>
      <c r="R614" s="0" t="str">
        <f aca="false">I614/M614</f>
        <v>18.50 €</v>
      </c>
      <c r="S614" s="0" t="str">
        <f aca="false">H614/M614</f>
        <v>11.31 €</v>
      </c>
      <c r="T614" s="0" t="str">
        <f aca="false">M614/N614</f>
        <v>4%</v>
      </c>
    </row>
    <row r="615" customFormat="false" ht="15.75" hidden="false" customHeight="true" outlineLevel="0" collapsed="false">
      <c r="A615" s="0" t="n">
        <v>3610239670225870</v>
      </c>
      <c r="B615" s="0" t="s">
        <v>94</v>
      </c>
      <c r="C615" s="0" t="s">
        <v>3</v>
      </c>
      <c r="F615" s="0" t="n">
        <v>2020</v>
      </c>
      <c r="G615" s="0" t="n">
        <v>6</v>
      </c>
      <c r="H615" s="0" t="n">
        <v>1899.92</v>
      </c>
      <c r="I615" s="0" t="n">
        <v>3837.16</v>
      </c>
      <c r="J615" s="0" t="str">
        <f aca="false">I615-H615</f>
        <v>1,937.24 €</v>
      </c>
      <c r="K615" s="0" t="str">
        <f aca="false">H615/I615</f>
        <v>49.51%</v>
      </c>
      <c r="L615" s="0" t="str">
        <f aca="false">N615/P615</f>
        <v>0.31%</v>
      </c>
      <c r="M615" s="0" t="n">
        <v>229</v>
      </c>
      <c r="N615" s="0" t="n">
        <v>3482</v>
      </c>
      <c r="O615" s="0" t="str">
        <f aca="false">H615/N615</f>
        <v>0.55 €</v>
      </c>
      <c r="P615" s="0" t="n">
        <v>1133964</v>
      </c>
      <c r="Q615" s="0" t="str">
        <f aca="false">I615/H615</f>
        <v>202%</v>
      </c>
      <c r="R615" s="0" t="str">
        <f aca="false">I615/M615</f>
        <v>16.76 €</v>
      </c>
      <c r="S615" s="0" t="str">
        <f aca="false">H615/M615</f>
        <v>8.30 €</v>
      </c>
      <c r="T615" s="0" t="str">
        <f aca="false">M615/N615</f>
        <v>7%</v>
      </c>
    </row>
    <row r="616" customFormat="false" ht="15.75" hidden="false" customHeight="true" outlineLevel="0" collapsed="false">
      <c r="A616" s="0" t="n">
        <v>3610239670225870</v>
      </c>
      <c r="B616" s="0" t="s">
        <v>94</v>
      </c>
      <c r="C616" s="0" t="s">
        <v>3</v>
      </c>
      <c r="F616" s="0" t="n">
        <v>2020</v>
      </c>
      <c r="G616" s="0" t="n">
        <v>7</v>
      </c>
      <c r="H616" s="0" t="str">
        <f aca="false">281.6+1672.19</f>
        <v>1,953.79 €</v>
      </c>
      <c r="I616" s="0" t="str">
        <f aca="false">313.46+4026.71</f>
        <v>4,340.17 €</v>
      </c>
      <c r="J616" s="0" t="str">
        <f aca="false">I616-H616</f>
        <v>2,386.38 €</v>
      </c>
      <c r="K616" s="0" t="str">
        <f aca="false">H616/I616</f>
        <v>45.02%</v>
      </c>
      <c r="L616" s="0" t="str">
        <f aca="false">N616/P616</f>
        <v>0.29%</v>
      </c>
      <c r="M616" s="0" t="str">
        <f aca="false">14+239</f>
        <v>253</v>
      </c>
      <c r="N616" s="0" t="str">
        <f aca="false">359+2891</f>
        <v>3250</v>
      </c>
      <c r="O616" s="0" t="str">
        <f aca="false">H616/N616</f>
        <v>0.60 €</v>
      </c>
      <c r="P616" s="0" t="str">
        <f aca="false">122446+980308</f>
        <v>1,102,754</v>
      </c>
      <c r="Q616" s="0" t="str">
        <f aca="false">I616/H616</f>
        <v>222%</v>
      </c>
      <c r="R616" s="0" t="str">
        <f aca="false">I616/M616</f>
        <v>17.15 €</v>
      </c>
      <c r="S616" s="0" t="str">
        <f aca="false">H616/M616</f>
        <v>7.72 €</v>
      </c>
      <c r="T616" s="0" t="str">
        <f aca="false">M616/N616</f>
        <v>8%</v>
      </c>
    </row>
    <row r="617" customFormat="false" ht="15.75" hidden="false" customHeight="true" outlineLevel="0" collapsed="false">
      <c r="A617" s="0" t="n">
        <v>3644088544889080</v>
      </c>
      <c r="B617" s="0" t="s">
        <v>95</v>
      </c>
      <c r="C617" s="0" t="s">
        <v>3</v>
      </c>
      <c r="F617" s="0" t="n">
        <v>2020</v>
      </c>
      <c r="G617" s="0" t="n">
        <v>1</v>
      </c>
      <c r="H617" s="0" t="n">
        <v>8571.88</v>
      </c>
      <c r="I617" s="0" t="n">
        <v>46668.18</v>
      </c>
      <c r="J617" s="0" t="str">
        <f aca="false">I617-H617</f>
        <v>38,096.30 €</v>
      </c>
      <c r="K617" s="0" t="str">
        <f aca="false">H617/I617</f>
        <v>18.37%</v>
      </c>
      <c r="L617" s="0" t="str">
        <f aca="false">N617/P617</f>
        <v>0.67%</v>
      </c>
      <c r="M617" s="0" t="n">
        <v>2971</v>
      </c>
      <c r="N617" s="0" t="n">
        <v>70016</v>
      </c>
      <c r="O617" s="0" t="str">
        <f aca="false">H617/N617</f>
        <v>0.12 €</v>
      </c>
      <c r="P617" s="0" t="n">
        <v>10383714</v>
      </c>
      <c r="Q617" s="0" t="str">
        <f aca="false">I617/H617</f>
        <v>544%</v>
      </c>
      <c r="R617" s="0" t="str">
        <f aca="false">I617/M617</f>
        <v>15.71 €</v>
      </c>
      <c r="S617" s="0" t="str">
        <f aca="false">H617/M617</f>
        <v>2.89 €</v>
      </c>
      <c r="T617" s="0" t="str">
        <f aca="false">M617/N617</f>
        <v>4%</v>
      </c>
    </row>
    <row r="618" customFormat="false" ht="15.75" hidden="false" customHeight="true" outlineLevel="0" collapsed="false">
      <c r="A618" s="0" t="n">
        <v>3644088544889080</v>
      </c>
      <c r="B618" s="0" t="s">
        <v>95</v>
      </c>
      <c r="C618" s="0" t="s">
        <v>3</v>
      </c>
      <c r="F618" s="0" t="n">
        <v>2020</v>
      </c>
      <c r="G618" s="0" t="n">
        <v>2</v>
      </c>
      <c r="H618" s="0" t="n">
        <v>7637.48</v>
      </c>
      <c r="I618" s="0" t="n">
        <v>74792</v>
      </c>
      <c r="J618" s="0" t="str">
        <f aca="false">I618-H618</f>
        <v>67,154.52 €</v>
      </c>
      <c r="K618" s="0" t="str">
        <f aca="false">H618/I618</f>
        <v>10.21%</v>
      </c>
      <c r="L618" s="0" t="str">
        <f aca="false">N618/P618</f>
        <v>0.74%</v>
      </c>
      <c r="M618" s="0" t="n">
        <v>4102</v>
      </c>
      <c r="N618" s="0" t="n">
        <v>68325</v>
      </c>
      <c r="O618" s="0" t="str">
        <f aca="false">H618/N618</f>
        <v>0.11 €</v>
      </c>
      <c r="P618" s="0" t="n">
        <v>9251474</v>
      </c>
      <c r="Q618" s="0" t="str">
        <f aca="false">I618/H618</f>
        <v>979%</v>
      </c>
      <c r="R618" s="0" t="str">
        <f aca="false">I618/M618</f>
        <v>18.23 €</v>
      </c>
      <c r="S618" s="0" t="str">
        <f aca="false">H618/M618</f>
        <v>1.86 €</v>
      </c>
      <c r="T618" s="0" t="str">
        <f aca="false">M618/N618</f>
        <v>6%</v>
      </c>
    </row>
    <row r="619" customFormat="false" ht="15.75" hidden="false" customHeight="true" outlineLevel="0" collapsed="false">
      <c r="A619" s="0" t="n">
        <v>3644088544889080</v>
      </c>
      <c r="B619" s="0" t="s">
        <v>95</v>
      </c>
      <c r="C619" s="0" t="s">
        <v>3</v>
      </c>
      <c r="F619" s="0" t="n">
        <v>2020</v>
      </c>
      <c r="G619" s="0" t="n">
        <v>3</v>
      </c>
      <c r="H619" s="0" t="n">
        <v>11843.07</v>
      </c>
      <c r="I619" s="0" t="n">
        <v>89088.47</v>
      </c>
      <c r="J619" s="0" t="str">
        <f aca="false">I619-H619</f>
        <v>77,245.40 €</v>
      </c>
      <c r="K619" s="0" t="str">
        <f aca="false">H619/I619</f>
        <v>13.29%</v>
      </c>
      <c r="L619" s="0" t="str">
        <f aca="false">N619/P619</f>
        <v>0.83%</v>
      </c>
      <c r="M619" s="0" t="n">
        <v>5407</v>
      </c>
      <c r="N619" s="0" t="n">
        <v>86676</v>
      </c>
      <c r="O619" s="0" t="str">
        <f aca="false">H619/N619</f>
        <v>0.14 €</v>
      </c>
      <c r="P619" s="0" t="n">
        <v>10415205</v>
      </c>
      <c r="Q619" s="0" t="str">
        <f aca="false">I619/H619</f>
        <v>752%</v>
      </c>
      <c r="R619" s="0" t="str">
        <f aca="false">I619/M619</f>
        <v>16.48 €</v>
      </c>
      <c r="S619" s="0" t="str">
        <f aca="false">H619/M619</f>
        <v>2.19 €</v>
      </c>
      <c r="T619" s="0" t="str">
        <f aca="false">M619/N619</f>
        <v>6%</v>
      </c>
    </row>
    <row r="620" customFormat="false" ht="15.75" hidden="false" customHeight="true" outlineLevel="0" collapsed="false">
      <c r="A620" s="0" t="n">
        <v>3644088544889080</v>
      </c>
      <c r="B620" s="0" t="s">
        <v>95</v>
      </c>
      <c r="C620" s="0" t="s">
        <v>3</v>
      </c>
      <c r="F620" s="0" t="n">
        <v>2020</v>
      </c>
      <c r="G620" s="0" t="n">
        <v>4</v>
      </c>
      <c r="H620" s="0" t="n">
        <v>0</v>
      </c>
      <c r="I620" s="0" t="n">
        <v>0</v>
      </c>
      <c r="J620" s="0" t="str">
        <f aca="false">I620-H620</f>
        <v>-   €</v>
      </c>
      <c r="K620" s="0" t="str">
        <f aca="false">H620/I620</f>
        <v>#DIV/0!</v>
      </c>
      <c r="L620" s="0" t="str">
        <f aca="false">N620/P620</f>
        <v>#DIV/0!</v>
      </c>
      <c r="M620" s="0" t="n">
        <v>0</v>
      </c>
      <c r="N620" s="0" t="n">
        <v>0</v>
      </c>
      <c r="O620" s="0" t="str">
        <f aca="false">H620/N620</f>
        <v>#DIV/0!</v>
      </c>
      <c r="P620" s="0" t="n">
        <v>0</v>
      </c>
      <c r="Q620" s="0" t="str">
        <f aca="false">I620/H620</f>
        <v>#DIV/0!</v>
      </c>
      <c r="R620" s="0" t="str">
        <f aca="false">I620/M620</f>
        <v>#DIV/0!</v>
      </c>
      <c r="S620" s="0" t="str">
        <f aca="false">H620/M620</f>
        <v>#DIV/0!</v>
      </c>
      <c r="T620" s="0" t="str">
        <f aca="false">M620/N620</f>
        <v>#DIV/0!</v>
      </c>
    </row>
    <row r="621" customFormat="false" ht="15.75" hidden="false" customHeight="true" outlineLevel="0" collapsed="false">
      <c r="A621" s="0" t="n">
        <v>3644088544889080</v>
      </c>
      <c r="B621" s="0" t="s">
        <v>95</v>
      </c>
      <c r="C621" s="0" t="s">
        <v>3</v>
      </c>
      <c r="F621" s="0" t="n">
        <v>2020</v>
      </c>
      <c r="G621" s="0" t="n">
        <v>5</v>
      </c>
      <c r="H621" s="0" t="n">
        <v>0</v>
      </c>
      <c r="I621" s="0" t="n">
        <v>0</v>
      </c>
      <c r="J621" s="0" t="str">
        <f aca="false">I621-H621</f>
        <v>-   €</v>
      </c>
      <c r="K621" s="0" t="str">
        <f aca="false">H621/I621</f>
        <v>#DIV/0!</v>
      </c>
      <c r="L621" s="0" t="str">
        <f aca="false">N621/P621</f>
        <v>#DIV/0!</v>
      </c>
      <c r="M621" s="0" t="n">
        <v>0</v>
      </c>
      <c r="N621" s="0" t="n">
        <v>0</v>
      </c>
      <c r="O621" s="0" t="str">
        <f aca="false">H621/N621</f>
        <v>#DIV/0!</v>
      </c>
      <c r="P621" s="0" t="n">
        <v>0</v>
      </c>
      <c r="Q621" s="0" t="str">
        <f aca="false">I621/H621</f>
        <v>#DIV/0!</v>
      </c>
      <c r="R621" s="0" t="str">
        <f aca="false">I621/M621</f>
        <v>#DIV/0!</v>
      </c>
      <c r="S621" s="0" t="str">
        <f aca="false">H621/M621</f>
        <v>#DIV/0!</v>
      </c>
      <c r="T621" s="0" t="str">
        <f aca="false">M621/N621</f>
        <v>#DIV/0!</v>
      </c>
    </row>
    <row r="622" customFormat="false" ht="15.75" hidden="false" customHeight="true" outlineLevel="0" collapsed="false">
      <c r="A622" s="0" t="n">
        <v>3644088544889080</v>
      </c>
      <c r="B622" s="0" t="s">
        <v>95</v>
      </c>
      <c r="C622" s="0" t="s">
        <v>3</v>
      </c>
      <c r="F622" s="0" t="n">
        <v>2020</v>
      </c>
      <c r="G622" s="0" t="n">
        <v>6</v>
      </c>
      <c r="H622" s="0" t="n">
        <v>3535.24</v>
      </c>
      <c r="I622" s="0" t="n">
        <v>20149.09</v>
      </c>
      <c r="J622" s="0" t="str">
        <f aca="false">I622-H622</f>
        <v>16,613.85 €</v>
      </c>
      <c r="K622" s="0" t="str">
        <f aca="false">H622/I622</f>
        <v>17.55%</v>
      </c>
      <c r="L622" s="0" t="str">
        <f aca="false">N622/P622</f>
        <v>0.65%</v>
      </c>
      <c r="M622" s="0" t="n">
        <v>1468</v>
      </c>
      <c r="N622" s="0" t="n">
        <v>26575</v>
      </c>
      <c r="O622" s="0" t="str">
        <f aca="false">H622/N622</f>
        <v>0.13 €</v>
      </c>
      <c r="P622" s="0" t="n">
        <v>4077747</v>
      </c>
      <c r="Q622" s="0" t="str">
        <f aca="false">I622/H622</f>
        <v>570%</v>
      </c>
      <c r="R622" s="0" t="str">
        <f aca="false">I622/M622</f>
        <v>13.73 €</v>
      </c>
      <c r="S622" s="0" t="str">
        <f aca="false">H622/M622</f>
        <v>2.41 €</v>
      </c>
      <c r="T622" s="0" t="str">
        <f aca="false">M622/N622</f>
        <v>6%</v>
      </c>
    </row>
    <row r="623" customFormat="false" ht="15.75" hidden="false" customHeight="true" outlineLevel="0" collapsed="false">
      <c r="A623" s="0" t="n">
        <v>3644088544889080</v>
      </c>
      <c r="B623" s="0" t="s">
        <v>95</v>
      </c>
      <c r="C623" s="0" t="s">
        <v>3</v>
      </c>
      <c r="F623" s="0" t="n">
        <v>2020</v>
      </c>
      <c r="G623" s="0" t="n">
        <v>7</v>
      </c>
      <c r="H623" s="0" t="n">
        <v>5576</v>
      </c>
      <c r="I623" s="0" t="n">
        <v>31432.19</v>
      </c>
      <c r="J623" s="0" t="str">
        <f aca="false">I623-H623</f>
        <v>25,856.19 €</v>
      </c>
      <c r="K623" s="0" t="str">
        <f aca="false">H623/I623</f>
        <v>17.74%</v>
      </c>
      <c r="L623" s="0" t="str">
        <f aca="false">N623/P623</f>
        <v>0.72%</v>
      </c>
      <c r="M623" s="0" t="n">
        <v>2233</v>
      </c>
      <c r="N623" s="0" t="n">
        <v>41455</v>
      </c>
      <c r="O623" s="0" t="str">
        <f aca="false">H623/N623</f>
        <v>0.13 €</v>
      </c>
      <c r="P623" s="0" t="n">
        <v>5767509</v>
      </c>
      <c r="Q623" s="0" t="str">
        <f aca="false">I623/H623</f>
        <v>564%</v>
      </c>
      <c r="R623" s="0" t="str">
        <f aca="false">I623/M623</f>
        <v>14.08 €</v>
      </c>
      <c r="S623" s="0" t="str">
        <f aca="false">H623/M623</f>
        <v>2.50 €</v>
      </c>
      <c r="T623" s="0" t="str">
        <f aca="false">M623/N623</f>
        <v>5%</v>
      </c>
    </row>
    <row r="624" customFormat="false" ht="15.75" hidden="false" customHeight="true" outlineLevel="0" collapsed="false">
      <c r="A624" s="0" t="n">
        <v>3091647809164880</v>
      </c>
      <c r="B624" s="0" t="s">
        <v>96</v>
      </c>
      <c r="C624" s="0" t="s">
        <v>3</v>
      </c>
      <c r="F624" s="0" t="n">
        <v>2019</v>
      </c>
      <c r="G624" s="0" t="n">
        <v>10</v>
      </c>
      <c r="H624" s="0" t="n">
        <v>5838.85</v>
      </c>
      <c r="I624" s="0" t="n">
        <v>8091.1</v>
      </c>
      <c r="J624" s="0" t="str">
        <f aca="false">I624-H624</f>
        <v>2,252.25 €</v>
      </c>
      <c r="K624" s="0" t="str">
        <f aca="false">H624/I624</f>
        <v>72.16%</v>
      </c>
      <c r="L624" s="0" t="str">
        <f aca="false">N624/P624</f>
        <v>0.32%</v>
      </c>
      <c r="M624" s="0" t="n">
        <v>263</v>
      </c>
      <c r="N624" s="0" t="n">
        <v>3759</v>
      </c>
      <c r="O624" s="0" t="str">
        <f aca="false">H624/N624</f>
        <v>1.55 €</v>
      </c>
      <c r="P624" s="0" t="n">
        <v>1165935</v>
      </c>
      <c r="Q624" s="0" t="str">
        <f aca="false">I624/H624</f>
        <v>139%</v>
      </c>
      <c r="R624" s="0" t="str">
        <f aca="false">I624/M624</f>
        <v>30.76 €</v>
      </c>
      <c r="S624" s="0" t="str">
        <f aca="false">H624/M624</f>
        <v>22.20 €</v>
      </c>
      <c r="T624" s="0" t="str">
        <f aca="false">M624/N624</f>
        <v>7%</v>
      </c>
    </row>
    <row r="625" customFormat="false" ht="15.75" hidden="false" customHeight="true" outlineLevel="0" collapsed="false">
      <c r="A625" s="0" t="n">
        <v>3091647809164880</v>
      </c>
      <c r="B625" s="0" t="s">
        <v>96</v>
      </c>
      <c r="C625" s="0" t="s">
        <v>3</v>
      </c>
      <c r="F625" s="0" t="n">
        <v>2019</v>
      </c>
      <c r="G625" s="0" t="n">
        <v>11</v>
      </c>
      <c r="H625" s="0" t="n">
        <v>4872.95</v>
      </c>
      <c r="I625" s="0" t="n">
        <v>10284</v>
      </c>
      <c r="J625" s="0" t="str">
        <f aca="false">I625-H625</f>
        <v>5,411.05 €</v>
      </c>
      <c r="K625" s="0" t="str">
        <f aca="false">H625/I625</f>
        <v>47.38%</v>
      </c>
      <c r="L625" s="0" t="str">
        <f aca="false">N625/P625</f>
        <v>0.27%</v>
      </c>
      <c r="M625" s="0" t="n">
        <v>331</v>
      </c>
      <c r="N625" s="0" t="n">
        <v>4712</v>
      </c>
      <c r="O625" s="0" t="str">
        <f aca="false">H625/N625</f>
        <v>1.03 €</v>
      </c>
      <c r="P625" s="0" t="n">
        <v>1734913</v>
      </c>
      <c r="Q625" s="0" t="str">
        <f aca="false">I625/H625</f>
        <v>211%</v>
      </c>
      <c r="R625" s="0" t="str">
        <f aca="false">I625/M625</f>
        <v>31.07 €</v>
      </c>
      <c r="S625" s="0" t="str">
        <f aca="false">H625/M625</f>
        <v>14.72 €</v>
      </c>
      <c r="T625" s="0" t="str">
        <f aca="false">M625/N625</f>
        <v>7%</v>
      </c>
    </row>
    <row r="626" customFormat="false" ht="15.75" hidden="false" customHeight="true" outlineLevel="0" collapsed="false">
      <c r="A626" s="0" t="n">
        <v>3091647809164880</v>
      </c>
      <c r="B626" s="0" t="s">
        <v>96</v>
      </c>
      <c r="C626" s="0" t="s">
        <v>3</v>
      </c>
      <c r="F626" s="0" t="n">
        <v>2019</v>
      </c>
      <c r="G626" s="0" t="n">
        <v>12</v>
      </c>
      <c r="H626" s="0" t="n">
        <v>2415.19</v>
      </c>
      <c r="I626" s="0" t="n">
        <v>7788.5</v>
      </c>
      <c r="J626" s="0" t="str">
        <f aca="false">I626-H626</f>
        <v>5,373.31 €</v>
      </c>
      <c r="K626" s="0" t="str">
        <f aca="false">H626/I626</f>
        <v>31.01%</v>
      </c>
      <c r="L626" s="0" t="str">
        <f aca="false">N626/P626</f>
        <v>0.36%</v>
      </c>
      <c r="M626" s="0" t="n">
        <v>252</v>
      </c>
      <c r="N626" s="0" t="n">
        <v>3244</v>
      </c>
      <c r="O626" s="0" t="str">
        <f aca="false">H626/N626</f>
        <v>0.74 €</v>
      </c>
      <c r="P626" s="0" t="n">
        <v>895294</v>
      </c>
      <c r="Q626" s="0" t="str">
        <f aca="false">I626/H626</f>
        <v>322%</v>
      </c>
      <c r="R626" s="0" t="str">
        <f aca="false">I626/M626</f>
        <v>30.91 €</v>
      </c>
      <c r="S626" s="0" t="str">
        <f aca="false">H626/M626</f>
        <v>9.58 €</v>
      </c>
      <c r="T626" s="0" t="str">
        <f aca="false">M626/N626</f>
        <v>8%</v>
      </c>
    </row>
    <row r="627" customFormat="false" ht="15.75" hidden="false" customHeight="true" outlineLevel="0" collapsed="false">
      <c r="A627" s="0" t="n">
        <v>2849272570763540</v>
      </c>
      <c r="B627" s="0" t="s">
        <v>96</v>
      </c>
      <c r="C627" s="0" t="s">
        <v>50</v>
      </c>
      <c r="F627" s="0" t="n">
        <v>2019</v>
      </c>
      <c r="G627" s="0" t="n">
        <v>12</v>
      </c>
      <c r="H627" s="0" t="n">
        <v>28.77</v>
      </c>
      <c r="I627" s="0" t="n">
        <v>316.8</v>
      </c>
      <c r="J627" s="0" t="str">
        <f aca="false">I627-H627</f>
        <v>288.03 €</v>
      </c>
      <c r="K627" s="0" t="str">
        <f aca="false">H627/I627</f>
        <v>9.08%</v>
      </c>
      <c r="L627" s="0" t="str">
        <f aca="false">N627/P627</f>
        <v>0.36%</v>
      </c>
      <c r="M627" s="0" t="n">
        <v>10</v>
      </c>
      <c r="N627" s="0" t="n">
        <v>108</v>
      </c>
      <c r="O627" s="0" t="str">
        <f aca="false">H627/N627</f>
        <v>0.27 €</v>
      </c>
      <c r="P627" s="0" t="n">
        <v>29962</v>
      </c>
      <c r="Q627" s="0" t="str">
        <f aca="false">I627/H627</f>
        <v>1101%</v>
      </c>
      <c r="R627" s="0" t="str">
        <f aca="false">I627/M627</f>
        <v>31.68 €</v>
      </c>
      <c r="S627" s="0" t="str">
        <f aca="false">H627/M627</f>
        <v>2.88 €</v>
      </c>
      <c r="T627" s="0" t="str">
        <f aca="false">M627/N627</f>
        <v>9%</v>
      </c>
    </row>
    <row r="628" customFormat="false" ht="15.75" hidden="false" customHeight="true" outlineLevel="0" collapsed="false">
      <c r="A628" s="0" t="n">
        <v>163990077833374</v>
      </c>
      <c r="B628" s="0" t="s">
        <v>96</v>
      </c>
      <c r="C628" s="0" t="s">
        <v>52</v>
      </c>
      <c r="F628" s="0" t="n">
        <v>2019</v>
      </c>
      <c r="G628" s="0" t="n">
        <v>12</v>
      </c>
      <c r="H628" s="0" t="n">
        <v>63.39</v>
      </c>
      <c r="I628" s="0" t="n">
        <v>202.3</v>
      </c>
      <c r="J628" s="0" t="str">
        <f aca="false">I628-H628</f>
        <v>138.91 €</v>
      </c>
      <c r="K628" s="0" t="str">
        <f aca="false">H628/I628</f>
        <v>31.33%</v>
      </c>
      <c r="L628" s="0" t="str">
        <f aca="false">N628/P628</f>
        <v>0.46%</v>
      </c>
      <c r="M628" s="0" t="n">
        <v>7</v>
      </c>
      <c r="N628" s="0" t="n">
        <v>185</v>
      </c>
      <c r="O628" s="0" t="str">
        <f aca="false">H628/N628</f>
        <v>0.34 €</v>
      </c>
      <c r="P628" s="0" t="n">
        <v>40529</v>
      </c>
      <c r="Q628" s="0" t="str">
        <f aca="false">I628/H628</f>
        <v>319%</v>
      </c>
      <c r="R628" s="0" t="str">
        <f aca="false">I628/M628</f>
        <v>28.90 €</v>
      </c>
      <c r="S628" s="0" t="str">
        <f aca="false">H628/M628</f>
        <v>9.06 €</v>
      </c>
      <c r="T628" s="0" t="str">
        <f aca="false">M628/N628</f>
        <v>4%</v>
      </c>
    </row>
    <row r="629" customFormat="false" ht="15.75" hidden="false" customHeight="true" outlineLevel="0" collapsed="false">
      <c r="A629" s="0" t="n">
        <v>2849272570763540</v>
      </c>
      <c r="B629" s="0" t="s">
        <v>96</v>
      </c>
      <c r="C629" s="0" t="s">
        <v>50</v>
      </c>
      <c r="F629" s="0" t="n">
        <v>2020</v>
      </c>
      <c r="G629" s="0" t="n">
        <v>1</v>
      </c>
      <c r="H629" s="0" t="n">
        <v>100.04</v>
      </c>
      <c r="I629" s="0" t="n">
        <v>351.7</v>
      </c>
      <c r="J629" s="0" t="str">
        <f aca="false">I629-H629</f>
        <v>251.66 €</v>
      </c>
      <c r="K629" s="0" t="str">
        <f aca="false">H629/I629</f>
        <v>28.44%</v>
      </c>
      <c r="L629" s="0" t="str">
        <f aca="false">N629/P629</f>
        <v>0.29%</v>
      </c>
      <c r="M629" s="0" t="n">
        <v>11</v>
      </c>
      <c r="N629" s="0" t="n">
        <v>258</v>
      </c>
      <c r="O629" s="0" t="str">
        <f aca="false">H629/N629</f>
        <v>0.39 €</v>
      </c>
      <c r="P629" s="0" t="n">
        <v>87760</v>
      </c>
      <c r="Q629" s="0" t="str">
        <f aca="false">I629/H629</f>
        <v>352%</v>
      </c>
      <c r="R629" s="0" t="str">
        <f aca="false">I629/M629</f>
        <v>31.97 €</v>
      </c>
      <c r="S629" s="0" t="str">
        <f aca="false">H629/M629</f>
        <v>9.09 €</v>
      </c>
      <c r="T629" s="0" t="str">
        <f aca="false">M629/N629</f>
        <v>4%</v>
      </c>
    </row>
    <row r="630" customFormat="false" ht="15.75" hidden="false" customHeight="true" outlineLevel="0" collapsed="false">
      <c r="A630" s="0" t="n">
        <v>634418343117644</v>
      </c>
      <c r="B630" s="0" t="s">
        <v>96</v>
      </c>
      <c r="C630" s="0" t="s">
        <v>51</v>
      </c>
      <c r="F630" s="0" t="n">
        <v>2020</v>
      </c>
      <c r="G630" s="0" t="n">
        <v>1</v>
      </c>
      <c r="H630" s="0" t="n">
        <v>27.48</v>
      </c>
      <c r="I630" s="0" t="n">
        <v>57.8</v>
      </c>
      <c r="J630" s="0" t="str">
        <f aca="false">I630-H630</f>
        <v>30.32 €</v>
      </c>
      <c r="K630" s="0" t="str">
        <f aca="false">H630/I630</f>
        <v>47.54%</v>
      </c>
      <c r="L630" s="0" t="str">
        <f aca="false">N630/P630</f>
        <v>0.27%</v>
      </c>
      <c r="M630" s="0" t="n">
        <v>1</v>
      </c>
      <c r="N630" s="0" t="n">
        <v>72</v>
      </c>
      <c r="O630" s="0" t="str">
        <f aca="false">H630/N630</f>
        <v>0.38 €</v>
      </c>
      <c r="P630" s="0" t="n">
        <v>26935</v>
      </c>
      <c r="Q630" s="0" t="str">
        <f aca="false">I630/H630</f>
        <v>210%</v>
      </c>
      <c r="R630" s="0" t="str">
        <f aca="false">I630/M630</f>
        <v>57.80 €</v>
      </c>
      <c r="S630" s="0" t="str">
        <f aca="false">H630/M630</f>
        <v>27.48 €</v>
      </c>
      <c r="T630" s="0" t="str">
        <f aca="false">M630/N630</f>
        <v>1%</v>
      </c>
    </row>
    <row r="631" customFormat="false" ht="15.75" hidden="false" customHeight="true" outlineLevel="0" collapsed="false">
      <c r="A631" s="0" t="n">
        <v>163990077833374</v>
      </c>
      <c r="B631" s="0" t="s">
        <v>96</v>
      </c>
      <c r="C631" s="0" t="s">
        <v>52</v>
      </c>
      <c r="F631" s="0" t="n">
        <v>2020</v>
      </c>
      <c r="G631" s="0" t="n">
        <v>1</v>
      </c>
      <c r="H631" s="0" t="n">
        <v>157.01</v>
      </c>
      <c r="I631" s="0" t="n">
        <v>516.3</v>
      </c>
      <c r="J631" s="0" t="str">
        <f aca="false">I631-H631</f>
        <v>359.29 €</v>
      </c>
      <c r="K631" s="0" t="str">
        <f aca="false">H631/I631</f>
        <v>30.41%</v>
      </c>
      <c r="L631" s="0" t="str">
        <f aca="false">N631/P631</f>
        <v>0.30%</v>
      </c>
      <c r="M631" s="0" t="n">
        <v>17</v>
      </c>
      <c r="N631" s="0" t="n">
        <v>369</v>
      </c>
      <c r="O631" s="0" t="str">
        <f aca="false">H631/N631</f>
        <v>0.43 €</v>
      </c>
      <c r="P631" s="0" t="n">
        <v>122081</v>
      </c>
      <c r="Q631" s="0" t="str">
        <f aca="false">I631/H631</f>
        <v>329%</v>
      </c>
      <c r="R631" s="0" t="str">
        <f aca="false">I631/M631</f>
        <v>30.37 €</v>
      </c>
      <c r="S631" s="0" t="str">
        <f aca="false">H631/M631</f>
        <v>9.24 €</v>
      </c>
      <c r="T631" s="0" t="str">
        <f aca="false">M631/N631</f>
        <v>5%</v>
      </c>
    </row>
    <row r="632" customFormat="false" ht="15.75" hidden="false" customHeight="true" outlineLevel="0" collapsed="false">
      <c r="A632" s="0" t="n">
        <v>3091647809164880</v>
      </c>
      <c r="B632" s="0" t="s">
        <v>96</v>
      </c>
      <c r="C632" s="0" t="s">
        <v>3</v>
      </c>
      <c r="F632" s="0" t="n">
        <v>2020</v>
      </c>
      <c r="G632" s="0" t="n">
        <v>1</v>
      </c>
      <c r="H632" s="0" t="n">
        <v>5393.86</v>
      </c>
      <c r="I632" s="0" t="n">
        <v>13417.4</v>
      </c>
      <c r="J632" s="0" t="str">
        <f aca="false">I632-H632</f>
        <v>8,023.54 €</v>
      </c>
      <c r="K632" s="0" t="str">
        <f aca="false">H632/I632</f>
        <v>40.20%</v>
      </c>
      <c r="L632" s="0" t="str">
        <f aca="false">N632/P632</f>
        <v>0.40%</v>
      </c>
      <c r="M632" s="0" t="n">
        <v>437</v>
      </c>
      <c r="N632" s="0" t="n">
        <v>6064</v>
      </c>
      <c r="O632" s="0" t="str">
        <f aca="false">H632/N632</f>
        <v>0.89 €</v>
      </c>
      <c r="P632" s="0" t="n">
        <v>1522576</v>
      </c>
      <c r="Q632" s="0" t="str">
        <f aca="false">I632/H632</f>
        <v>249%</v>
      </c>
      <c r="R632" s="0" t="str">
        <f aca="false">I632/M632</f>
        <v>30.70 €</v>
      </c>
      <c r="S632" s="0" t="str">
        <f aca="false">H632/M632</f>
        <v>12.34 €</v>
      </c>
      <c r="T632" s="0" t="str">
        <f aca="false">M632/N632</f>
        <v>7%</v>
      </c>
    </row>
    <row r="633" customFormat="false" ht="15.75" hidden="false" customHeight="true" outlineLevel="0" collapsed="false">
      <c r="A633" s="0" t="n">
        <v>3091647809164880</v>
      </c>
      <c r="B633" s="0" t="s">
        <v>96</v>
      </c>
      <c r="C633" s="0" t="s">
        <v>3</v>
      </c>
      <c r="F633" s="0" t="n">
        <v>2020</v>
      </c>
      <c r="G633" s="0" t="n">
        <v>2</v>
      </c>
      <c r="H633" s="0" t="n">
        <v>5697.01</v>
      </c>
      <c r="I633" s="0" t="n">
        <v>14396.1</v>
      </c>
      <c r="J633" s="0" t="str">
        <f aca="false">I633-H633</f>
        <v>8,699.09 €</v>
      </c>
      <c r="K633" s="0" t="str">
        <f aca="false">H633/I633</f>
        <v>39.57%</v>
      </c>
      <c r="L633" s="0" t="str">
        <f aca="false">N633/P633</f>
        <v>0.41%</v>
      </c>
      <c r="M633" s="0" t="n">
        <v>451</v>
      </c>
      <c r="N633" s="0" t="n">
        <v>5682</v>
      </c>
      <c r="O633" s="0" t="str">
        <f aca="false">H633/N633</f>
        <v>1.00 €</v>
      </c>
      <c r="P633" s="0" t="n">
        <v>1395877</v>
      </c>
      <c r="Q633" s="0" t="str">
        <f aca="false">I633/H633</f>
        <v>253%</v>
      </c>
      <c r="R633" s="0" t="str">
        <f aca="false">I633/M633</f>
        <v>31.92 €</v>
      </c>
      <c r="S633" s="0" t="str">
        <f aca="false">H633/M633</f>
        <v>12.63 €</v>
      </c>
      <c r="T633" s="0" t="str">
        <f aca="false">M633/N633</f>
        <v>8%</v>
      </c>
    </row>
    <row r="634" customFormat="false" ht="15.75" hidden="false" customHeight="true" outlineLevel="0" collapsed="false">
      <c r="A634" s="0" t="n">
        <v>2849272570763540</v>
      </c>
      <c r="B634" s="0" t="s">
        <v>96</v>
      </c>
      <c r="C634" s="0" t="s">
        <v>50</v>
      </c>
      <c r="F634" s="0" t="n">
        <v>2020</v>
      </c>
      <c r="G634" s="0" t="n">
        <v>2</v>
      </c>
      <c r="H634" s="0" t="n">
        <v>275.63</v>
      </c>
      <c r="I634" s="0" t="n">
        <v>438.3</v>
      </c>
      <c r="J634" s="0" t="str">
        <f aca="false">I634-H634</f>
        <v>162.67 €</v>
      </c>
      <c r="K634" s="0" t="str">
        <f aca="false">H634/I634</f>
        <v>62.89%</v>
      </c>
      <c r="L634" s="0" t="str">
        <f aca="false">N634/P634</f>
        <v>0.30%</v>
      </c>
      <c r="M634" s="0" t="n">
        <v>16</v>
      </c>
      <c r="N634" s="0" t="n">
        <v>497</v>
      </c>
      <c r="O634" s="0" t="str">
        <f aca="false">H634/N634</f>
        <v>0.55 €</v>
      </c>
      <c r="P634" s="0" t="n">
        <v>166257</v>
      </c>
      <c r="Q634" s="0" t="str">
        <f aca="false">I634/H634</f>
        <v>159%</v>
      </c>
      <c r="R634" s="0" t="str">
        <f aca="false">I634/M634</f>
        <v>27.39 €</v>
      </c>
      <c r="S634" s="0" t="str">
        <f aca="false">H634/M634</f>
        <v>17.23 €</v>
      </c>
      <c r="T634" s="0" t="str">
        <f aca="false">M634/N634</f>
        <v>3%</v>
      </c>
    </row>
    <row r="635" customFormat="false" ht="15.75" hidden="false" customHeight="true" outlineLevel="0" collapsed="false">
      <c r="A635" s="0" t="n">
        <v>634418343117644</v>
      </c>
      <c r="B635" s="0" t="s">
        <v>96</v>
      </c>
      <c r="C635" s="0" t="s">
        <v>51</v>
      </c>
      <c r="F635" s="0" t="n">
        <v>2020</v>
      </c>
      <c r="G635" s="0" t="n">
        <v>2</v>
      </c>
      <c r="H635" s="0" t="n">
        <v>52.5</v>
      </c>
      <c r="I635" s="0" t="n">
        <v>155.5</v>
      </c>
      <c r="J635" s="0" t="str">
        <f aca="false">I635-H635</f>
        <v>103.00 €</v>
      </c>
      <c r="K635" s="0" t="str">
        <f aca="false">H635/I635</f>
        <v>33.76%</v>
      </c>
      <c r="L635" s="0" t="str">
        <f aca="false">N635/P635</f>
        <v>0.22%</v>
      </c>
      <c r="M635" s="0" t="n">
        <v>5</v>
      </c>
      <c r="N635" s="0" t="n">
        <v>124</v>
      </c>
      <c r="O635" s="0" t="str">
        <f aca="false">H635/N635</f>
        <v>0.42 €</v>
      </c>
      <c r="P635" s="0" t="n">
        <v>55291</v>
      </c>
      <c r="Q635" s="0" t="str">
        <f aca="false">I635/H635</f>
        <v>296%</v>
      </c>
      <c r="R635" s="0" t="str">
        <f aca="false">I635/M635</f>
        <v>31.10 €</v>
      </c>
      <c r="S635" s="0" t="str">
        <f aca="false">H635/M635</f>
        <v>10.50 €</v>
      </c>
      <c r="T635" s="0" t="str">
        <f aca="false">M635/N635</f>
        <v>4%</v>
      </c>
    </row>
    <row r="636" customFormat="false" ht="15.75" hidden="false" customHeight="true" outlineLevel="0" collapsed="false">
      <c r="A636" s="0" t="n">
        <v>163990077833374</v>
      </c>
      <c r="B636" s="0" t="s">
        <v>96</v>
      </c>
      <c r="C636" s="0" t="s">
        <v>52</v>
      </c>
      <c r="F636" s="0" t="n">
        <v>2020</v>
      </c>
      <c r="G636" s="0" t="n">
        <v>2</v>
      </c>
      <c r="H636" s="0" t="n">
        <v>211.48</v>
      </c>
      <c r="I636" s="0" t="n">
        <v>481.4</v>
      </c>
      <c r="J636" s="0" t="str">
        <f aca="false">I636-H636</f>
        <v>269.92 €</v>
      </c>
      <c r="K636" s="0" t="str">
        <f aca="false">H636/I636</f>
        <v>43.93%</v>
      </c>
      <c r="L636" s="0" t="str">
        <f aca="false">N636/P636</f>
        <v>0.23%</v>
      </c>
      <c r="M636" s="0" t="n">
        <v>14</v>
      </c>
      <c r="N636" s="0" t="n">
        <v>397</v>
      </c>
      <c r="O636" s="0" t="str">
        <f aca="false">H636/N636</f>
        <v>0.53 €</v>
      </c>
      <c r="P636" s="0" t="n">
        <v>170940</v>
      </c>
      <c r="Q636" s="0" t="str">
        <f aca="false">I636/H636</f>
        <v>228%</v>
      </c>
      <c r="R636" s="0" t="str">
        <f aca="false">I636/M636</f>
        <v>34.39 €</v>
      </c>
      <c r="S636" s="0" t="str">
        <f aca="false">H636/M636</f>
        <v>15.11 €</v>
      </c>
      <c r="T636" s="0" t="str">
        <f aca="false">M636/N636</f>
        <v>4%</v>
      </c>
    </row>
    <row r="637" customFormat="false" ht="15.75" hidden="false" customHeight="true" outlineLevel="0" collapsed="false">
      <c r="A637" s="0" t="n">
        <v>3091647809164880</v>
      </c>
      <c r="B637" s="0" t="s">
        <v>96</v>
      </c>
      <c r="C637" s="0" t="s">
        <v>3</v>
      </c>
      <c r="F637" s="0" t="n">
        <v>2020</v>
      </c>
      <c r="G637" s="0" t="n">
        <v>3</v>
      </c>
      <c r="H637" s="0" t="n">
        <v>4113.24</v>
      </c>
      <c r="I637" s="0" t="n">
        <v>12344.3</v>
      </c>
      <c r="J637" s="0" t="str">
        <f aca="false">I637-H637</f>
        <v>8,231.06 €</v>
      </c>
      <c r="K637" s="0" t="str">
        <f aca="false">H637/I637</f>
        <v>33.32%</v>
      </c>
      <c r="L637" s="0" t="str">
        <f aca="false">N637/P637</f>
        <v>0.33%</v>
      </c>
      <c r="M637" s="0" t="n">
        <v>366</v>
      </c>
      <c r="N637" s="0" t="n">
        <v>5028</v>
      </c>
      <c r="O637" s="0" t="str">
        <f aca="false">H637/N637</f>
        <v>0.82 €</v>
      </c>
      <c r="P637" s="0" t="n">
        <v>1516321</v>
      </c>
      <c r="Q637" s="0" t="str">
        <f aca="false">I637/H637</f>
        <v>300%</v>
      </c>
      <c r="R637" s="0" t="str">
        <f aca="false">I637/M637</f>
        <v>33.73 €</v>
      </c>
      <c r="S637" s="0" t="str">
        <f aca="false">H637/M637</f>
        <v>11.24 €</v>
      </c>
      <c r="T637" s="0" t="str">
        <f aca="false">M637/N637</f>
        <v>7%</v>
      </c>
    </row>
    <row r="638" customFormat="false" ht="15.75" hidden="false" customHeight="true" outlineLevel="0" collapsed="false">
      <c r="A638" s="0" t="n">
        <v>2849272570763540</v>
      </c>
      <c r="B638" s="0" t="s">
        <v>96</v>
      </c>
      <c r="C638" s="0" t="s">
        <v>50</v>
      </c>
      <c r="F638" s="0" t="n">
        <v>2020</v>
      </c>
      <c r="G638" s="0" t="n">
        <v>3</v>
      </c>
      <c r="H638" s="0" t="n">
        <v>690.61</v>
      </c>
      <c r="I638" s="0" t="n">
        <v>774.9</v>
      </c>
      <c r="J638" s="0" t="str">
        <f aca="false">I638-H638</f>
        <v>84.29 €</v>
      </c>
      <c r="K638" s="0" t="str">
        <f aca="false">H638/I638</f>
        <v>89.12%</v>
      </c>
      <c r="L638" s="0" t="str">
        <f aca="false">N638/P638</f>
        <v>0.15%</v>
      </c>
      <c r="M638" s="0" t="n">
        <v>26</v>
      </c>
      <c r="N638" s="0" t="n">
        <v>1453</v>
      </c>
      <c r="O638" s="0" t="str">
        <f aca="false">H638/N638</f>
        <v>0.48 €</v>
      </c>
      <c r="P638" s="0" t="n">
        <v>963560</v>
      </c>
      <c r="Q638" s="0" t="str">
        <f aca="false">I638/H638</f>
        <v>112%</v>
      </c>
      <c r="R638" s="0" t="str">
        <f aca="false">I638/M638</f>
        <v>29.80 €</v>
      </c>
      <c r="S638" s="0" t="str">
        <f aca="false">H638/M638</f>
        <v>26.56 €</v>
      </c>
      <c r="T638" s="0" t="str">
        <f aca="false">M638/N638</f>
        <v>2%</v>
      </c>
    </row>
    <row r="639" customFormat="false" ht="15.75" hidden="false" customHeight="true" outlineLevel="0" collapsed="false">
      <c r="A639" s="0" t="n">
        <v>634418343117644</v>
      </c>
      <c r="B639" s="0" t="s">
        <v>96</v>
      </c>
      <c r="C639" s="0" t="s">
        <v>51</v>
      </c>
      <c r="F639" s="0" t="n">
        <v>2020</v>
      </c>
      <c r="G639" s="0" t="n">
        <v>3</v>
      </c>
      <c r="H639" s="0" t="n">
        <v>41.24</v>
      </c>
      <c r="I639" s="0" t="n">
        <v>60.8</v>
      </c>
      <c r="J639" s="0" t="str">
        <f aca="false">I639-H639</f>
        <v>19.56 €</v>
      </c>
      <c r="K639" s="0" t="str">
        <f aca="false">H639/I639</f>
        <v>67.83%</v>
      </c>
      <c r="L639" s="0" t="str">
        <f aca="false">N639/P639</f>
        <v>0.26%</v>
      </c>
      <c r="M639" s="0" t="n">
        <v>2</v>
      </c>
      <c r="N639" s="0" t="n">
        <v>146</v>
      </c>
      <c r="O639" s="0" t="str">
        <f aca="false">H639/N639</f>
        <v>0.28 €</v>
      </c>
      <c r="P639" s="0" t="n">
        <v>56443</v>
      </c>
      <c r="Q639" s="0" t="str">
        <f aca="false">I639/H639</f>
        <v>147%</v>
      </c>
      <c r="R639" s="0" t="str">
        <f aca="false">I639/M639</f>
        <v>30.40 €</v>
      </c>
      <c r="S639" s="0" t="str">
        <f aca="false">H639/M639</f>
        <v>20.62 €</v>
      </c>
      <c r="T639" s="0" t="str">
        <f aca="false">M639/N639</f>
        <v>1%</v>
      </c>
    </row>
    <row r="640" customFormat="false" ht="15.75" hidden="false" customHeight="true" outlineLevel="0" collapsed="false">
      <c r="A640" s="0" t="n">
        <v>163990077833374</v>
      </c>
      <c r="B640" s="0" t="s">
        <v>96</v>
      </c>
      <c r="C640" s="0" t="s">
        <v>52</v>
      </c>
      <c r="F640" s="0" t="n">
        <v>2020</v>
      </c>
      <c r="G640" s="0" t="n">
        <v>3</v>
      </c>
      <c r="H640" s="0" t="n">
        <v>237.88</v>
      </c>
      <c r="I640" s="0" t="n">
        <v>597</v>
      </c>
      <c r="J640" s="0" t="str">
        <f aca="false">I640-H640</f>
        <v>359.12 €</v>
      </c>
      <c r="K640" s="0" t="str">
        <f aca="false">H640/I640</f>
        <v>39.85%</v>
      </c>
      <c r="L640" s="0" t="str">
        <f aca="false">N640/P640</f>
        <v>0.14%</v>
      </c>
      <c r="M640" s="0" t="n">
        <v>19</v>
      </c>
      <c r="N640" s="0" t="n">
        <v>475</v>
      </c>
      <c r="O640" s="0" t="str">
        <f aca="false">H640/N640</f>
        <v>0.50 €</v>
      </c>
      <c r="P640" s="0" t="n">
        <v>337993</v>
      </c>
      <c r="Q640" s="0" t="str">
        <f aca="false">I640/H640</f>
        <v>251%</v>
      </c>
      <c r="R640" s="0" t="str">
        <f aca="false">I640/M640</f>
        <v>31.42 €</v>
      </c>
      <c r="S640" s="0" t="str">
        <f aca="false">H640/M640</f>
        <v>12.52 €</v>
      </c>
      <c r="T640" s="0" t="str">
        <f aca="false">M640/N640</f>
        <v>4%</v>
      </c>
    </row>
    <row r="641" customFormat="false" ht="15.75" hidden="false" customHeight="true" outlineLevel="0" collapsed="false">
      <c r="A641" s="0" t="n">
        <v>3091647809164880</v>
      </c>
      <c r="B641" s="0" t="s">
        <v>96</v>
      </c>
      <c r="C641" s="0" t="s">
        <v>3</v>
      </c>
      <c r="F641" s="0" t="n">
        <v>2020</v>
      </c>
      <c r="G641" s="0" t="n">
        <v>4</v>
      </c>
      <c r="H641" s="0" t="n">
        <v>4481.26</v>
      </c>
      <c r="I641" s="0" t="n">
        <v>12559.9</v>
      </c>
      <c r="J641" s="0" t="str">
        <f aca="false">I641-H641</f>
        <v>8,078.64 €</v>
      </c>
      <c r="K641" s="0" t="str">
        <f aca="false">H641/I641</f>
        <v>35.68%</v>
      </c>
      <c r="L641" s="0" t="str">
        <f aca="false">N641/P641</f>
        <v>0.49%</v>
      </c>
      <c r="M641" s="0" t="n">
        <v>378</v>
      </c>
      <c r="N641" s="0" t="n">
        <v>5569</v>
      </c>
      <c r="O641" s="0" t="str">
        <f aca="false">H641/N641</f>
        <v>0.80 €</v>
      </c>
      <c r="P641" s="0" t="n">
        <v>1134562</v>
      </c>
      <c r="Q641" s="0" t="str">
        <f aca="false">I641/H641</f>
        <v>280%</v>
      </c>
      <c r="R641" s="0" t="str">
        <f aca="false">I641/M641</f>
        <v>33.23 €</v>
      </c>
      <c r="S641" s="0" t="str">
        <f aca="false">H641/M641</f>
        <v>11.86 €</v>
      </c>
      <c r="T641" s="0" t="str">
        <f aca="false">M641/N641</f>
        <v>7%</v>
      </c>
    </row>
    <row r="642" customFormat="false" ht="15.75" hidden="false" customHeight="true" outlineLevel="0" collapsed="false">
      <c r="A642" s="0" t="n">
        <v>2849272570763540</v>
      </c>
      <c r="B642" s="0" t="s">
        <v>96</v>
      </c>
      <c r="C642" s="0" t="s">
        <v>50</v>
      </c>
      <c r="F642" s="0" t="n">
        <v>2020</v>
      </c>
      <c r="G642" s="0" t="n">
        <v>4</v>
      </c>
      <c r="H642" s="0" t="n">
        <v>297.7</v>
      </c>
      <c r="I642" s="0" t="n">
        <v>642.8</v>
      </c>
      <c r="J642" s="0" t="str">
        <f aca="false">I642-H642</f>
        <v>345.10 €</v>
      </c>
      <c r="K642" s="0" t="str">
        <f aca="false">H642/I642</f>
        <v>46.31%</v>
      </c>
      <c r="L642" s="0" t="str">
        <f aca="false">N642/P642</f>
        <v>0.30%</v>
      </c>
      <c r="M642" s="0" t="n">
        <v>20</v>
      </c>
      <c r="N642" s="0" t="n">
        <v>729</v>
      </c>
      <c r="O642" s="0" t="str">
        <f aca="false">H642/N642</f>
        <v>0.41 €</v>
      </c>
      <c r="P642" s="0" t="n">
        <v>244286</v>
      </c>
      <c r="Q642" s="0" t="str">
        <f aca="false">I642/H642</f>
        <v>216%</v>
      </c>
      <c r="R642" s="0" t="str">
        <f aca="false">I642/M642</f>
        <v>32.14 €</v>
      </c>
      <c r="S642" s="0" t="str">
        <f aca="false">H642/M642</f>
        <v>14.89 €</v>
      </c>
      <c r="T642" s="0" t="str">
        <f aca="false">M642/N642</f>
        <v>3%</v>
      </c>
    </row>
    <row r="643" customFormat="false" ht="15.75" hidden="false" customHeight="true" outlineLevel="0" collapsed="false">
      <c r="A643" s="0" t="n">
        <v>634418343117644</v>
      </c>
      <c r="B643" s="0" t="s">
        <v>96</v>
      </c>
      <c r="C643" s="0" t="s">
        <v>51</v>
      </c>
      <c r="F643" s="0" t="n">
        <v>2020</v>
      </c>
      <c r="G643" s="0" t="n">
        <v>4</v>
      </c>
      <c r="H643" s="0" t="n">
        <v>58.86</v>
      </c>
      <c r="I643" s="0" t="n">
        <v>137.6</v>
      </c>
      <c r="J643" s="0" t="str">
        <f aca="false">I643-H643</f>
        <v>78.74 €</v>
      </c>
      <c r="K643" s="0" t="str">
        <f aca="false">H643/I643</f>
        <v>42.78%</v>
      </c>
      <c r="L643" s="0" t="str">
        <f aca="false">N643/P643</f>
        <v>0.38%</v>
      </c>
      <c r="M643" s="0" t="n">
        <v>4</v>
      </c>
      <c r="N643" s="0" t="n">
        <v>197</v>
      </c>
      <c r="O643" s="0" t="str">
        <f aca="false">H643/N643</f>
        <v>0.30 €</v>
      </c>
      <c r="P643" s="0" t="n">
        <v>52172</v>
      </c>
      <c r="Q643" s="0" t="str">
        <f aca="false">I643/H643</f>
        <v>234%</v>
      </c>
      <c r="R643" s="0" t="str">
        <f aca="false">I643/M643</f>
        <v>34.40 €</v>
      </c>
      <c r="S643" s="0" t="str">
        <f aca="false">H643/M643</f>
        <v>14.72 €</v>
      </c>
      <c r="T643" s="0" t="str">
        <f aca="false">M643/N643</f>
        <v>2%</v>
      </c>
    </row>
    <row r="644" customFormat="false" ht="15.75" hidden="false" customHeight="true" outlineLevel="0" collapsed="false">
      <c r="A644" s="0" t="n">
        <v>163990077833374</v>
      </c>
      <c r="B644" s="0" t="s">
        <v>96</v>
      </c>
      <c r="C644" s="0" t="s">
        <v>52</v>
      </c>
      <c r="F644" s="0" t="n">
        <v>2020</v>
      </c>
      <c r="G644" s="0" t="n">
        <v>4</v>
      </c>
      <c r="H644" s="0" t="n">
        <v>161.84</v>
      </c>
      <c r="I644" s="0" t="n">
        <v>386.7</v>
      </c>
      <c r="J644" s="0" t="str">
        <f aca="false">I644-H644</f>
        <v>224.86 €</v>
      </c>
      <c r="K644" s="0" t="str">
        <f aca="false">H644/I644</f>
        <v>41.85%</v>
      </c>
      <c r="L644" s="0" t="str">
        <f aca="false">N644/P644</f>
        <v>0.32%</v>
      </c>
      <c r="M644" s="0" t="n">
        <v>13</v>
      </c>
      <c r="N644" s="0" t="n">
        <v>406</v>
      </c>
      <c r="O644" s="0" t="str">
        <f aca="false">H644/N644</f>
        <v>0.40 €</v>
      </c>
      <c r="P644" s="0" t="n">
        <v>128035</v>
      </c>
      <c r="Q644" s="0" t="str">
        <f aca="false">I644/H644</f>
        <v>239%</v>
      </c>
      <c r="R644" s="0" t="str">
        <f aca="false">I644/M644</f>
        <v>29.75 €</v>
      </c>
      <c r="S644" s="0" t="str">
        <f aca="false">H644/M644</f>
        <v>12.45 €</v>
      </c>
      <c r="T644" s="0" t="str">
        <f aca="false">M644/N644</f>
        <v>3%</v>
      </c>
    </row>
    <row r="645" customFormat="false" ht="15.75" hidden="false" customHeight="true" outlineLevel="0" collapsed="false">
      <c r="A645" s="0" t="n">
        <v>3091647809164880</v>
      </c>
      <c r="B645" s="0" t="s">
        <v>96</v>
      </c>
      <c r="C645" s="0" t="s">
        <v>3</v>
      </c>
      <c r="F645" s="0" t="n">
        <v>2020</v>
      </c>
      <c r="G645" s="0" t="n">
        <v>5</v>
      </c>
      <c r="H645" s="0" t="n">
        <v>2222.72</v>
      </c>
      <c r="I645" s="0" t="n">
        <v>8911.65</v>
      </c>
      <c r="J645" s="0" t="str">
        <f aca="false">I645-H645</f>
        <v>6,688.93 €</v>
      </c>
      <c r="K645" s="0" t="str">
        <f aca="false">H645/I645</f>
        <v>24.94%</v>
      </c>
      <c r="L645" s="0" t="str">
        <f aca="false">N645/P645</f>
        <v>0.28%</v>
      </c>
      <c r="M645" s="0" t="n">
        <v>280</v>
      </c>
      <c r="N645" s="0" t="n">
        <v>3169</v>
      </c>
      <c r="O645" s="0" t="str">
        <f aca="false">H645/N645</f>
        <v>0.70 €</v>
      </c>
      <c r="P645" s="0" t="n">
        <v>1114841</v>
      </c>
      <c r="Q645" s="0" t="str">
        <f aca="false">I645/H645</f>
        <v>401%</v>
      </c>
      <c r="R645" s="0" t="str">
        <f aca="false">I645/M645</f>
        <v>31.83 €</v>
      </c>
      <c r="S645" s="0" t="str">
        <f aca="false">H645/M645</f>
        <v>7.94 €</v>
      </c>
      <c r="T645" s="0" t="str">
        <f aca="false">M645/N645</f>
        <v>9%</v>
      </c>
    </row>
    <row r="646" customFormat="false" ht="15.75" hidden="false" customHeight="true" outlineLevel="0" collapsed="false">
      <c r="A646" s="0" t="n">
        <v>2849272570763540</v>
      </c>
      <c r="B646" s="0" t="s">
        <v>96</v>
      </c>
      <c r="C646" s="0" t="s">
        <v>50</v>
      </c>
      <c r="F646" s="0" t="n">
        <v>2020</v>
      </c>
      <c r="G646" s="0" t="n">
        <v>5</v>
      </c>
      <c r="H646" s="0" t="n">
        <v>121.21</v>
      </c>
      <c r="I646" s="0" t="n">
        <v>627.9</v>
      </c>
      <c r="J646" s="0" t="str">
        <f aca="false">I646-H646</f>
        <v>506.69 €</v>
      </c>
      <c r="K646" s="0" t="str">
        <f aca="false">H646/I646</f>
        <v>19.30%</v>
      </c>
      <c r="L646" s="0" t="str">
        <f aca="false">N646/P646</f>
        <v>0.36%</v>
      </c>
      <c r="M646" s="0" t="n">
        <v>18</v>
      </c>
      <c r="N646" s="0" t="n">
        <v>339</v>
      </c>
      <c r="O646" s="0" t="str">
        <f aca="false">H646/N646</f>
        <v>0.36 €</v>
      </c>
      <c r="P646" s="0" t="n">
        <v>93012</v>
      </c>
      <c r="Q646" s="0" t="str">
        <f aca="false">I646/H646</f>
        <v>518%</v>
      </c>
      <c r="R646" s="0" t="str">
        <f aca="false">I646/M646</f>
        <v>34.88 €</v>
      </c>
      <c r="S646" s="0" t="str">
        <f aca="false">H646/M646</f>
        <v>6.73 €</v>
      </c>
      <c r="T646" s="0" t="str">
        <f aca="false">M646/N646</f>
        <v>5%</v>
      </c>
    </row>
    <row r="647" customFormat="false" ht="15.75" hidden="false" customHeight="true" outlineLevel="0" collapsed="false">
      <c r="A647" s="0" t="n">
        <v>634418343117644</v>
      </c>
      <c r="B647" s="0" t="s">
        <v>96</v>
      </c>
      <c r="C647" s="0" t="s">
        <v>51</v>
      </c>
      <c r="F647" s="0" t="n">
        <v>2020</v>
      </c>
      <c r="G647" s="0" t="n">
        <v>5</v>
      </c>
      <c r="H647" s="0" t="n">
        <v>11.56</v>
      </c>
      <c r="I647" s="0" t="n">
        <v>28.9</v>
      </c>
      <c r="J647" s="0" t="str">
        <f aca="false">I647-H647</f>
        <v>17.34 €</v>
      </c>
      <c r="K647" s="0" t="str">
        <f aca="false">H647/I647</f>
        <v>40.00%</v>
      </c>
      <c r="L647" s="0" t="str">
        <f aca="false">N647/P647</f>
        <v>0.46%</v>
      </c>
      <c r="M647" s="0" t="n">
        <v>1</v>
      </c>
      <c r="N647" s="0" t="n">
        <v>61</v>
      </c>
      <c r="O647" s="0" t="str">
        <f aca="false">H647/N647</f>
        <v>0.19 €</v>
      </c>
      <c r="P647" s="0" t="n">
        <v>13212</v>
      </c>
      <c r="Q647" s="0" t="str">
        <f aca="false">I647/H647</f>
        <v>250%</v>
      </c>
      <c r="R647" s="0" t="str">
        <f aca="false">I647/M647</f>
        <v>28.90 €</v>
      </c>
      <c r="S647" s="0" t="str">
        <f aca="false">H647/M647</f>
        <v>11.56 €</v>
      </c>
      <c r="T647" s="0" t="str">
        <f aca="false">M647/N647</f>
        <v>2%</v>
      </c>
    </row>
    <row r="648" customFormat="false" ht="15.75" hidden="false" customHeight="true" outlineLevel="0" collapsed="false">
      <c r="A648" s="0" t="n">
        <v>163990077833374</v>
      </c>
      <c r="B648" s="0" t="s">
        <v>96</v>
      </c>
      <c r="C648" s="0" t="s">
        <v>52</v>
      </c>
      <c r="F648" s="0" t="n">
        <v>2020</v>
      </c>
      <c r="G648" s="0" t="n">
        <v>5</v>
      </c>
      <c r="H648" s="0" t="n">
        <v>31.65</v>
      </c>
      <c r="I648" s="0" t="n">
        <v>246.3</v>
      </c>
      <c r="J648" s="0" t="str">
        <f aca="false">I648-H648</f>
        <v>214.65 €</v>
      </c>
      <c r="K648" s="0" t="str">
        <f aca="false">H648/I648</f>
        <v>12.85%</v>
      </c>
      <c r="L648" s="0" t="str">
        <f aca="false">N648/P648</f>
        <v>0.23%</v>
      </c>
      <c r="M648" s="0" t="n">
        <v>7</v>
      </c>
      <c r="N648" s="0" t="n">
        <v>154</v>
      </c>
      <c r="O648" s="0" t="str">
        <f aca="false">H648/N648</f>
        <v>0.21 €</v>
      </c>
      <c r="P648" s="0" t="n">
        <v>65954</v>
      </c>
      <c r="Q648" s="0" t="str">
        <f aca="false">I648/H648</f>
        <v>778%</v>
      </c>
      <c r="R648" s="0" t="str">
        <f aca="false">I648/M648</f>
        <v>35.19 €</v>
      </c>
      <c r="S648" s="0" t="str">
        <f aca="false">H648/M648</f>
        <v>4.52 €</v>
      </c>
      <c r="T648" s="0" t="str">
        <f aca="false">M648/N648</f>
        <v>5%</v>
      </c>
    </row>
    <row r="649" customFormat="false" ht="15.75" hidden="false" customHeight="true" outlineLevel="0" collapsed="false">
      <c r="A649" s="0" t="n">
        <v>3091647809164880</v>
      </c>
      <c r="B649" s="0" t="s">
        <v>96</v>
      </c>
      <c r="C649" s="0" t="s">
        <v>3</v>
      </c>
      <c r="F649" s="0" t="n">
        <v>2020</v>
      </c>
      <c r="G649" s="0" t="n">
        <v>6</v>
      </c>
      <c r="H649" s="0" t="n">
        <v>7946.67</v>
      </c>
      <c r="I649" s="0" t="n">
        <v>14411.35</v>
      </c>
      <c r="J649" s="0" t="str">
        <f aca="false">I649-H649</f>
        <v>6,464.68 €</v>
      </c>
      <c r="K649" s="0" t="str">
        <f aca="false">H649/I649</f>
        <v>55.14%</v>
      </c>
      <c r="L649" s="0" t="str">
        <f aca="false">N649/P649</f>
        <v>0.27%</v>
      </c>
      <c r="M649" s="0" t="n">
        <v>448</v>
      </c>
      <c r="N649" s="0" t="n">
        <v>5172</v>
      </c>
      <c r="O649" s="0" t="str">
        <f aca="false">H649/N649</f>
        <v>1.54 €</v>
      </c>
      <c r="P649" s="0" t="n">
        <v>1929114</v>
      </c>
      <c r="Q649" s="0" t="str">
        <f aca="false">I649/H649</f>
        <v>181%</v>
      </c>
      <c r="R649" s="0" t="str">
        <f aca="false">I649/M649</f>
        <v>32.17 €</v>
      </c>
      <c r="S649" s="0" t="str">
        <f aca="false">H649/M649</f>
        <v>17.74 €</v>
      </c>
      <c r="T649" s="0" t="str">
        <f aca="false">M649/N649</f>
        <v>9%</v>
      </c>
    </row>
    <row r="650" customFormat="false" ht="15.75" hidden="false" customHeight="true" outlineLevel="0" collapsed="false">
      <c r="A650" s="0" t="n">
        <v>2849272570763540</v>
      </c>
      <c r="B650" s="0" t="s">
        <v>96</v>
      </c>
      <c r="C650" s="0" t="s">
        <v>50</v>
      </c>
      <c r="F650" s="0" t="n">
        <v>2020</v>
      </c>
      <c r="G650" s="0" t="n">
        <v>6</v>
      </c>
      <c r="H650" s="0" t="n">
        <v>108.98</v>
      </c>
      <c r="I650" s="0" t="n">
        <v>258.2</v>
      </c>
      <c r="J650" s="0" t="str">
        <f aca="false">I650-H650</f>
        <v>149.22 €</v>
      </c>
      <c r="K650" s="0" t="str">
        <f aca="false">H650/I650</f>
        <v>42.21%</v>
      </c>
      <c r="L650" s="0" t="str">
        <f aca="false">N650/P650</f>
        <v>0.41%</v>
      </c>
      <c r="M650" s="0" t="n">
        <v>8</v>
      </c>
      <c r="N650" s="0" t="n">
        <v>288</v>
      </c>
      <c r="O650" s="0" t="str">
        <f aca="false">H650/N650</f>
        <v>0.38 €</v>
      </c>
      <c r="P650" s="0" t="n">
        <v>69614</v>
      </c>
      <c r="Q650" s="0" t="str">
        <f aca="false">I650/H650</f>
        <v>237%</v>
      </c>
      <c r="R650" s="0" t="str">
        <f aca="false">I650/M650</f>
        <v>32.28 €</v>
      </c>
      <c r="S650" s="0" t="str">
        <f aca="false">H650/M650</f>
        <v>13.62 €</v>
      </c>
      <c r="T650" s="0" t="str">
        <f aca="false">M650/N650</f>
        <v>3%</v>
      </c>
    </row>
    <row r="651" customFormat="false" ht="15.75" hidden="false" customHeight="true" outlineLevel="0" collapsed="false">
      <c r="A651" s="0" t="n">
        <v>634418343117644</v>
      </c>
      <c r="B651" s="0" t="s">
        <v>96</v>
      </c>
      <c r="C651" s="0" t="s">
        <v>51</v>
      </c>
      <c r="F651" s="0" t="n">
        <v>2020</v>
      </c>
      <c r="G651" s="0" t="n">
        <v>6</v>
      </c>
      <c r="H651" s="0" t="n">
        <v>20.94</v>
      </c>
      <c r="I651" s="0" t="n">
        <v>94.7</v>
      </c>
      <c r="J651" s="0" t="str">
        <f aca="false">I651-H651</f>
        <v>73.76 €</v>
      </c>
      <c r="K651" s="0" t="str">
        <f aca="false">H651/I651</f>
        <v>22.11%</v>
      </c>
      <c r="L651" s="0" t="str">
        <f aca="false">N651/P651</f>
        <v>0.38%</v>
      </c>
      <c r="M651" s="0" t="n">
        <v>3</v>
      </c>
      <c r="N651" s="0" t="n">
        <v>94</v>
      </c>
      <c r="O651" s="0" t="str">
        <f aca="false">H651/N651</f>
        <v>0.22 €</v>
      </c>
      <c r="P651" s="0" t="n">
        <v>24903</v>
      </c>
      <c r="Q651" s="0" t="str">
        <f aca="false">I651/H651</f>
        <v>452%</v>
      </c>
      <c r="R651" s="0" t="str">
        <f aca="false">I651/M651</f>
        <v>31.57 €</v>
      </c>
      <c r="S651" s="0" t="str">
        <f aca="false">H651/M651</f>
        <v>6.98 €</v>
      </c>
      <c r="T651" s="0" t="str">
        <f aca="false">M651/N651</f>
        <v>3%</v>
      </c>
    </row>
    <row r="652" customFormat="false" ht="15.75" hidden="false" customHeight="true" outlineLevel="0" collapsed="false">
      <c r="A652" s="0" t="n">
        <v>163990077833374</v>
      </c>
      <c r="B652" s="0" t="s">
        <v>96</v>
      </c>
      <c r="C652" s="0" t="s">
        <v>52</v>
      </c>
      <c r="F652" s="0" t="n">
        <v>2020</v>
      </c>
      <c r="G652" s="0" t="n">
        <v>6</v>
      </c>
      <c r="H652" s="0" t="n">
        <v>105.59</v>
      </c>
      <c r="I652" s="0" t="n">
        <v>368.9</v>
      </c>
      <c r="J652" s="0" t="str">
        <f aca="false">I652-H652</f>
        <v>263.31 €</v>
      </c>
      <c r="K652" s="0" t="str">
        <f aca="false">H652/I652</f>
        <v>28.62%</v>
      </c>
      <c r="L652" s="0" t="str">
        <f aca="false">N652/P652</f>
        <v>0.14%</v>
      </c>
      <c r="M652" s="0" t="n">
        <v>11</v>
      </c>
      <c r="N652" s="0" t="n">
        <v>299</v>
      </c>
      <c r="O652" s="0" t="str">
        <f aca="false">H652/N652</f>
        <v>0.35 €</v>
      </c>
      <c r="P652" s="0" t="n">
        <v>211525</v>
      </c>
      <c r="Q652" s="0" t="str">
        <f aca="false">I652/H652</f>
        <v>349%</v>
      </c>
      <c r="R652" s="0" t="str">
        <f aca="false">I652/M652</f>
        <v>33.54 €</v>
      </c>
      <c r="S652" s="0" t="str">
        <f aca="false">H652/M652</f>
        <v>9.60 €</v>
      </c>
      <c r="T652" s="0" t="str">
        <f aca="false">M652/N652</f>
        <v>4%</v>
      </c>
    </row>
    <row r="653" customFormat="false" ht="15.75" hidden="false" customHeight="true" outlineLevel="0" collapsed="false">
      <c r="A653" s="0" t="n">
        <v>3091647809164880</v>
      </c>
      <c r="B653" s="0" t="s">
        <v>96</v>
      </c>
      <c r="C653" s="0" t="s">
        <v>3</v>
      </c>
      <c r="F653" s="0" t="n">
        <v>2020</v>
      </c>
      <c r="G653" s="0" t="n">
        <v>7</v>
      </c>
      <c r="H653" s="0" t="n">
        <v>5864</v>
      </c>
      <c r="I653" s="0" t="n">
        <v>18901.17</v>
      </c>
      <c r="J653" s="0" t="str">
        <f aca="false">I653-H653</f>
        <v>13,037.17 €</v>
      </c>
      <c r="K653" s="0" t="str">
        <f aca="false">H653/I653</f>
        <v>31.02%</v>
      </c>
      <c r="L653" s="0" t="str">
        <f aca="false">N653/P653</f>
        <v>0.27%</v>
      </c>
      <c r="M653" s="0" t="n">
        <v>596</v>
      </c>
      <c r="N653" s="0" t="n">
        <v>5741</v>
      </c>
      <c r="O653" s="0" t="str">
        <f aca="false">H653/N653</f>
        <v>1.02 €</v>
      </c>
      <c r="P653" s="0" t="n">
        <v>2158489</v>
      </c>
      <c r="Q653" s="0" t="str">
        <f aca="false">I653/H653</f>
        <v>322%</v>
      </c>
      <c r="R653" s="0" t="str">
        <f aca="false">I653/M653</f>
        <v>31.71 €</v>
      </c>
      <c r="S653" s="0" t="str">
        <f aca="false">H653/M653</f>
        <v>9.84 €</v>
      </c>
      <c r="T653" s="0" t="str">
        <f aca="false">M653/N653</f>
        <v>10%</v>
      </c>
    </row>
    <row r="654" customFormat="false" ht="15.75" hidden="false" customHeight="true" outlineLevel="0" collapsed="false">
      <c r="A654" s="0" t="n">
        <v>2849272570763540</v>
      </c>
      <c r="B654" s="0" t="s">
        <v>96</v>
      </c>
      <c r="C654" s="0" t="s">
        <v>50</v>
      </c>
      <c r="F654" s="0" t="n">
        <v>2020</v>
      </c>
      <c r="G654" s="0" t="n">
        <v>7</v>
      </c>
      <c r="H654" s="0" t="n">
        <v>220.52</v>
      </c>
      <c r="I654" s="0" t="n">
        <v>700.7</v>
      </c>
      <c r="J654" s="0" t="str">
        <f aca="false">I654-H654</f>
        <v>480.18 €</v>
      </c>
      <c r="K654" s="0" t="str">
        <f aca="false">H654/I654</f>
        <v>31.47%</v>
      </c>
      <c r="L654" s="0" t="str">
        <f aca="false">N654/P654</f>
        <v>0.33%</v>
      </c>
      <c r="M654" s="0" t="n">
        <v>23</v>
      </c>
      <c r="N654" s="0" t="n">
        <v>406</v>
      </c>
      <c r="O654" s="0" t="str">
        <f aca="false">H654/N654</f>
        <v>0.54 €</v>
      </c>
      <c r="P654" s="0" t="n">
        <v>122172</v>
      </c>
      <c r="Q654" s="0" t="str">
        <f aca="false">I654/H654</f>
        <v>318%</v>
      </c>
      <c r="R654" s="0" t="str">
        <f aca="false">I654/M654</f>
        <v>30.47 €</v>
      </c>
      <c r="S654" s="0" t="str">
        <f aca="false">H654/M654</f>
        <v>9.59 €</v>
      </c>
      <c r="T654" s="0" t="str">
        <f aca="false">M654/N654</f>
        <v>6%</v>
      </c>
    </row>
    <row r="655" customFormat="false" ht="15.75" hidden="false" customHeight="true" outlineLevel="0" collapsed="false">
      <c r="A655" s="0" t="n">
        <v>634418343117644</v>
      </c>
      <c r="B655" s="0" t="s">
        <v>96</v>
      </c>
      <c r="C655" s="0" t="s">
        <v>51</v>
      </c>
      <c r="F655" s="0" t="n">
        <v>2020</v>
      </c>
      <c r="G655" s="0" t="n">
        <v>7</v>
      </c>
      <c r="H655" s="0" t="n">
        <v>28.93</v>
      </c>
      <c r="I655" s="0" t="n">
        <v>254.1</v>
      </c>
      <c r="J655" s="0" t="str">
        <f aca="false">I655-H655</f>
        <v>225.17 €</v>
      </c>
      <c r="K655" s="0" t="str">
        <f aca="false">H655/I655</f>
        <v>11.39%</v>
      </c>
      <c r="L655" s="0" t="str">
        <f aca="false">N655/P655</f>
        <v>0.37%</v>
      </c>
      <c r="M655" s="0" t="n">
        <v>8</v>
      </c>
      <c r="N655" s="0" t="n">
        <v>161</v>
      </c>
      <c r="O655" s="0" t="str">
        <f aca="false">H655/N655</f>
        <v>0.18 €</v>
      </c>
      <c r="P655" s="0" t="n">
        <v>43539</v>
      </c>
      <c r="Q655" s="0" t="str">
        <f aca="false">I655/H655</f>
        <v>878%</v>
      </c>
      <c r="R655" s="0" t="str">
        <f aca="false">I655/M655</f>
        <v>31.76 €</v>
      </c>
      <c r="S655" s="0" t="str">
        <f aca="false">H655/M655</f>
        <v>3.62 €</v>
      </c>
      <c r="T655" s="0" t="str">
        <f aca="false">M655/N655</f>
        <v>5%</v>
      </c>
    </row>
    <row r="656" customFormat="false" ht="15.75" hidden="false" customHeight="true" outlineLevel="0" collapsed="false">
      <c r="A656" s="0" t="n">
        <v>3560812627587260</v>
      </c>
      <c r="B656" s="0" t="s">
        <v>96</v>
      </c>
      <c r="C656" s="0" t="s">
        <v>52</v>
      </c>
      <c r="F656" s="0" t="n">
        <v>2020</v>
      </c>
      <c r="G656" s="0" t="n">
        <v>7</v>
      </c>
      <c r="H656" s="0" t="n">
        <v>121.98</v>
      </c>
      <c r="I656" s="0" t="n">
        <v>432.5</v>
      </c>
      <c r="J656" s="0" t="str">
        <f aca="false">I656-H656</f>
        <v>310.52 €</v>
      </c>
      <c r="K656" s="0" t="str">
        <f aca="false">H656/I656</f>
        <v>28.20%</v>
      </c>
      <c r="L656" s="0" t="str">
        <f aca="false">N656/P656</f>
        <v>0.10%</v>
      </c>
      <c r="M656" s="0" t="n">
        <v>15</v>
      </c>
      <c r="N656" s="0" t="n">
        <v>337</v>
      </c>
      <c r="O656" s="0" t="str">
        <f aca="false">H656/N656</f>
        <v>0.36 €</v>
      </c>
      <c r="P656" s="0" t="n">
        <v>346278</v>
      </c>
      <c r="Q656" s="0" t="str">
        <f aca="false">I656/H656</f>
        <v>355%</v>
      </c>
      <c r="R656" s="0" t="str">
        <f aca="false">I656/M656</f>
        <v>28.83 €</v>
      </c>
      <c r="S656" s="0" t="str">
        <f aca="false">H656/M656</f>
        <v>8.13 €</v>
      </c>
      <c r="T656" s="0" t="str">
        <f aca="false">M656/N656</f>
        <v>4%</v>
      </c>
    </row>
    <row r="657" customFormat="false" ht="15.75" hidden="false" customHeight="true" outlineLevel="0" collapsed="false">
      <c r="A657" s="0" t="n">
        <v>3560812627587260</v>
      </c>
      <c r="B657" s="0" t="s">
        <v>97</v>
      </c>
      <c r="C657" s="0" t="s">
        <v>3</v>
      </c>
      <c r="F657" s="0" t="n">
        <v>2019</v>
      </c>
      <c r="G657" s="0" t="n">
        <v>12</v>
      </c>
      <c r="H657" s="0" t="n">
        <v>853.79</v>
      </c>
      <c r="I657" s="0" t="n">
        <v>2042.36</v>
      </c>
      <c r="J657" s="0" t="str">
        <f aca="false">I657-H657</f>
        <v>1,188.57 €</v>
      </c>
      <c r="K657" s="0" t="str">
        <f aca="false">H657/I657</f>
        <v>41.80%</v>
      </c>
      <c r="L657" s="0" t="str">
        <f aca="false">N657/P657</f>
        <v>0.85%</v>
      </c>
      <c r="M657" s="0" t="n">
        <v>41</v>
      </c>
      <c r="N657" s="0" t="n">
        <v>3969</v>
      </c>
      <c r="O657" s="0" t="str">
        <f aca="false">H657/N657</f>
        <v>0.22 €</v>
      </c>
      <c r="P657" s="0" t="n">
        <v>465829</v>
      </c>
      <c r="Q657" s="0" t="str">
        <f aca="false">I657/H657</f>
        <v>239%</v>
      </c>
      <c r="R657" s="0" t="str">
        <f aca="false">I657/M657</f>
        <v>49.81 €</v>
      </c>
      <c r="S657" s="0" t="str">
        <f aca="false">H657/M657</f>
        <v>20.82 €</v>
      </c>
      <c r="T657" s="0" t="str">
        <f aca="false">M657/N657</f>
        <v>1%</v>
      </c>
    </row>
    <row r="658" customFormat="false" ht="15.75" hidden="false" customHeight="true" outlineLevel="0" collapsed="false">
      <c r="A658" s="0" t="n">
        <v>3560812627587260</v>
      </c>
      <c r="B658" s="0" t="s">
        <v>97</v>
      </c>
      <c r="C658" s="0" t="s">
        <v>3</v>
      </c>
      <c r="F658" s="0" t="n">
        <v>2020</v>
      </c>
      <c r="G658" s="0" t="n">
        <v>1</v>
      </c>
      <c r="H658" s="0" t="n">
        <v>935.19</v>
      </c>
      <c r="I658" s="0" t="n">
        <v>2727.03</v>
      </c>
      <c r="J658" s="0" t="str">
        <f aca="false">I658-H658</f>
        <v>1,791.84 €</v>
      </c>
      <c r="K658" s="0" t="str">
        <f aca="false">H658/I658</f>
        <v>34.29%</v>
      </c>
      <c r="L658" s="0" t="str">
        <f aca="false">N658/P658</f>
        <v>0.77%</v>
      </c>
      <c r="M658" s="0" t="n">
        <v>37</v>
      </c>
      <c r="N658" s="0" t="n">
        <v>7777</v>
      </c>
      <c r="O658" s="0" t="str">
        <f aca="false">H658/N658</f>
        <v>0.12 €</v>
      </c>
      <c r="P658" s="0" t="n">
        <v>1010951</v>
      </c>
      <c r="Q658" s="0" t="str">
        <f aca="false">I658/H658</f>
        <v>292%</v>
      </c>
      <c r="R658" s="0" t="str">
        <f aca="false">I658/M658</f>
        <v>73.70 €</v>
      </c>
      <c r="S658" s="0" t="str">
        <f aca="false">H658/M658</f>
        <v>25.28 €</v>
      </c>
      <c r="T658" s="0" t="str">
        <f aca="false">M658/N658</f>
        <v>0%</v>
      </c>
    </row>
    <row r="659" customFormat="false" ht="15.75" hidden="false" customHeight="true" outlineLevel="0" collapsed="false">
      <c r="A659" s="0" t="n">
        <v>3560812627587260</v>
      </c>
      <c r="B659" s="0" t="s">
        <v>97</v>
      </c>
      <c r="C659" s="0" t="s">
        <v>3</v>
      </c>
      <c r="F659" s="0" t="n">
        <v>2020</v>
      </c>
      <c r="G659" s="0" t="n">
        <v>2</v>
      </c>
      <c r="H659" s="0" t="n">
        <v>1251.82</v>
      </c>
      <c r="I659" s="0" t="n">
        <v>3205.53</v>
      </c>
      <c r="J659" s="0" t="str">
        <f aca="false">I659-H659</f>
        <v>1,953.71 €</v>
      </c>
      <c r="K659" s="0" t="str">
        <f aca="false">H659/I659</f>
        <v>39.05%</v>
      </c>
      <c r="L659" s="0" t="str">
        <f aca="false">N659/P659</f>
        <v>0.83%</v>
      </c>
      <c r="M659" s="0" t="n">
        <v>44</v>
      </c>
      <c r="N659" s="0" t="n">
        <v>10911</v>
      </c>
      <c r="O659" s="0" t="str">
        <f aca="false">H659/N659</f>
        <v>0.11 €</v>
      </c>
      <c r="P659" s="0" t="n">
        <v>1318063</v>
      </c>
      <c r="Q659" s="0" t="str">
        <f aca="false">I659/H659</f>
        <v>256%</v>
      </c>
      <c r="R659" s="0" t="str">
        <f aca="false">I659/M659</f>
        <v>72.85 €</v>
      </c>
      <c r="S659" s="0" t="str">
        <f aca="false">H659/M659</f>
        <v>28.45 €</v>
      </c>
      <c r="T659" s="0" t="str">
        <f aca="false">M659/N659</f>
        <v>0%</v>
      </c>
    </row>
    <row r="660" customFormat="false" ht="15.75" hidden="false" customHeight="true" outlineLevel="0" collapsed="false">
      <c r="A660" s="0" t="n">
        <v>3560812627587260</v>
      </c>
      <c r="B660" s="0" t="s">
        <v>97</v>
      </c>
      <c r="C660" s="0" t="s">
        <v>3</v>
      </c>
      <c r="F660" s="0" t="n">
        <v>2020</v>
      </c>
      <c r="G660" s="0" t="n">
        <v>3</v>
      </c>
      <c r="H660" s="0" t="n">
        <v>774.01</v>
      </c>
      <c r="I660" s="0" t="n">
        <v>1694.05</v>
      </c>
      <c r="J660" s="0" t="str">
        <f aca="false">I660-H660</f>
        <v>920.04 €</v>
      </c>
      <c r="K660" s="0" t="str">
        <f aca="false">H660/I660</f>
        <v>45.69%</v>
      </c>
      <c r="L660" s="0" t="str">
        <f aca="false">N660/P660</f>
        <v>0.70%</v>
      </c>
      <c r="M660" s="0" t="n">
        <v>34</v>
      </c>
      <c r="N660" s="0" t="n">
        <v>7169</v>
      </c>
      <c r="O660" s="0" t="str">
        <f aca="false">H660/N660</f>
        <v>0.11 €</v>
      </c>
      <c r="P660" s="0" t="n">
        <v>1017920</v>
      </c>
      <c r="Q660" s="0" t="str">
        <f aca="false">I660/H660</f>
        <v>219%</v>
      </c>
      <c r="R660" s="0" t="str">
        <f aca="false">I660/M660</f>
        <v>49.83 €</v>
      </c>
      <c r="S660" s="0" t="str">
        <f aca="false">H660/M660</f>
        <v>22.77 €</v>
      </c>
      <c r="T660" s="0" t="str">
        <f aca="false">M660/N660</f>
        <v>0%</v>
      </c>
    </row>
    <row r="661" customFormat="false" ht="15.75" hidden="false" customHeight="true" outlineLevel="0" collapsed="false">
      <c r="A661" s="0" t="n">
        <v>3560812627587260</v>
      </c>
      <c r="B661" s="0" t="s">
        <v>97</v>
      </c>
      <c r="C661" s="0" t="s">
        <v>3</v>
      </c>
      <c r="F661" s="0" t="n">
        <v>2020</v>
      </c>
      <c r="G661" s="0" t="n">
        <v>4</v>
      </c>
      <c r="H661" s="0" t="n">
        <v>2204.12</v>
      </c>
      <c r="I661" s="0" t="n">
        <v>4300.81</v>
      </c>
      <c r="J661" s="0" t="str">
        <f aca="false">I661-H661</f>
        <v>2,096.69 €</v>
      </c>
      <c r="K661" s="0" t="str">
        <f aca="false">H661/I661</f>
        <v>51.25%</v>
      </c>
      <c r="L661" s="0" t="str">
        <f aca="false">N661/P661</f>
        <v>0.63%</v>
      </c>
      <c r="M661" s="0" t="n">
        <v>66</v>
      </c>
      <c r="N661" s="0" t="n">
        <v>14748</v>
      </c>
      <c r="O661" s="0" t="str">
        <f aca="false">H661/N661</f>
        <v>0.15 €</v>
      </c>
      <c r="P661" s="0" t="n">
        <v>2330660</v>
      </c>
      <c r="Q661" s="0" t="str">
        <f aca="false">I661/H661</f>
        <v>195%</v>
      </c>
      <c r="R661" s="0" t="str">
        <f aca="false">I661/M661</f>
        <v>65.16 €</v>
      </c>
      <c r="S661" s="0" t="str">
        <f aca="false">H661/M661</f>
        <v>33.40 €</v>
      </c>
      <c r="T661" s="0" t="str">
        <f aca="false">M661/N661</f>
        <v>0%</v>
      </c>
    </row>
    <row r="662" customFormat="false" ht="15.75" hidden="false" customHeight="true" outlineLevel="0" collapsed="false">
      <c r="A662" s="0" t="n">
        <v>3560812627587260</v>
      </c>
      <c r="B662" s="0" t="s">
        <v>97</v>
      </c>
      <c r="C662" s="0" t="s">
        <v>3</v>
      </c>
      <c r="F662" s="0" t="n">
        <v>2020</v>
      </c>
      <c r="G662" s="0" t="n">
        <v>5</v>
      </c>
      <c r="H662" s="0" t="n">
        <v>792.03</v>
      </c>
      <c r="I662" s="0" t="n">
        <v>3205.49</v>
      </c>
      <c r="J662" s="0" t="str">
        <f aca="false">I662-H662</f>
        <v>2,413.46 €</v>
      </c>
      <c r="K662" s="0" t="str">
        <f aca="false">H662/I662</f>
        <v>24.71%</v>
      </c>
      <c r="L662" s="0" t="str">
        <f aca="false">N662/P662</f>
        <v>1.01%</v>
      </c>
      <c r="M662" s="0" t="n">
        <v>46</v>
      </c>
      <c r="N662" s="0" t="n">
        <v>5162</v>
      </c>
      <c r="O662" s="0" t="str">
        <f aca="false">H662/N662</f>
        <v>0.15 €</v>
      </c>
      <c r="P662" s="0" t="n">
        <v>510508</v>
      </c>
      <c r="Q662" s="0" t="str">
        <f aca="false">I662/H662</f>
        <v>405%</v>
      </c>
      <c r="R662" s="0" t="str">
        <f aca="false">I662/M662</f>
        <v>69.68 €</v>
      </c>
      <c r="S662" s="0" t="str">
        <f aca="false">H662/M662</f>
        <v>17.22 €</v>
      </c>
      <c r="T662" s="0" t="str">
        <f aca="false">M662/N662</f>
        <v>1%</v>
      </c>
    </row>
    <row r="663" customFormat="false" ht="15.75" hidden="false" customHeight="true" outlineLevel="0" collapsed="false">
      <c r="A663" s="0" t="n">
        <v>3560812627587260</v>
      </c>
      <c r="B663" s="0" t="s">
        <v>97</v>
      </c>
      <c r="C663" s="0" t="s">
        <v>3</v>
      </c>
      <c r="F663" s="0" t="n">
        <v>2020</v>
      </c>
      <c r="G663" s="0" t="n">
        <v>6</v>
      </c>
      <c r="H663" s="0" t="n">
        <v>787.77</v>
      </c>
      <c r="I663" s="0" t="n">
        <v>2294.44</v>
      </c>
      <c r="J663" s="0" t="str">
        <f aca="false">I663-H663</f>
        <v>1,506.67 €</v>
      </c>
      <c r="K663" s="0" t="str">
        <f aca="false">H663/I663</f>
        <v>34.33%</v>
      </c>
      <c r="L663" s="0" t="str">
        <f aca="false">N663/P663</f>
        <v>1.05%</v>
      </c>
      <c r="M663" s="0" t="n">
        <v>29</v>
      </c>
      <c r="N663" s="0" t="n">
        <v>5874</v>
      </c>
      <c r="O663" s="0" t="str">
        <f aca="false">H663/N663</f>
        <v>0.13 €</v>
      </c>
      <c r="P663" s="0" t="n">
        <v>557852</v>
      </c>
      <c r="Q663" s="0" t="str">
        <f aca="false">I663/H663</f>
        <v>291%</v>
      </c>
      <c r="R663" s="0" t="str">
        <f aca="false">I663/M663</f>
        <v>79.12 €</v>
      </c>
      <c r="S663" s="0" t="str">
        <f aca="false">H663/M663</f>
        <v>27.16 €</v>
      </c>
      <c r="T663" s="0" t="str">
        <f aca="false">M663/N663</f>
        <v>0%</v>
      </c>
    </row>
    <row r="664" customFormat="false" ht="15.75" hidden="false" customHeight="true" outlineLevel="0" collapsed="false">
      <c r="A664" s="0" t="n">
        <v>3560812627587260</v>
      </c>
      <c r="B664" s="0" t="s">
        <v>97</v>
      </c>
      <c r="C664" s="0" t="s">
        <v>3</v>
      </c>
      <c r="F664" s="0" t="n">
        <v>2020</v>
      </c>
      <c r="G664" s="0" t="n">
        <v>7</v>
      </c>
      <c r="H664" s="0" t="n">
        <v>627.46</v>
      </c>
      <c r="I664" s="0" t="n">
        <v>2174.37</v>
      </c>
      <c r="J664" s="0" t="str">
        <f aca="false">I664-H664</f>
        <v>1,546.91 €</v>
      </c>
      <c r="K664" s="0" t="str">
        <f aca="false">H664/I664</f>
        <v>28.86%</v>
      </c>
      <c r="L664" s="0" t="str">
        <f aca="false">N664/P664</f>
        <v>0.98%</v>
      </c>
      <c r="M664" s="0" t="n">
        <v>29</v>
      </c>
      <c r="N664" s="0" t="n">
        <v>4968</v>
      </c>
      <c r="O664" s="0" t="str">
        <f aca="false">H664/N664</f>
        <v>0.13 €</v>
      </c>
      <c r="P664" s="0" t="n">
        <v>506325</v>
      </c>
      <c r="Q664" s="0" t="str">
        <f aca="false">I664/H664</f>
        <v>347%</v>
      </c>
      <c r="R664" s="0" t="str">
        <f aca="false">I664/M664</f>
        <v>74.98 €</v>
      </c>
      <c r="S664" s="0" t="str">
        <f aca="false">H664/M664</f>
        <v>21.64 €</v>
      </c>
      <c r="T664" s="0" t="str">
        <f aca="false">M664/N664</f>
        <v>1%</v>
      </c>
    </row>
    <row r="665" customFormat="false" ht="15.75" hidden="false" customHeight="true" outlineLevel="0" collapsed="false">
      <c r="B665" s="0" t="s">
        <v>98</v>
      </c>
      <c r="C665" s="0" t="s">
        <v>3</v>
      </c>
      <c r="F665" s="0" t="n">
        <v>2019</v>
      </c>
      <c r="G665" s="0" t="n">
        <v>10</v>
      </c>
      <c r="H665" s="0" t="n">
        <v>563.07</v>
      </c>
      <c r="I665" s="0" t="n">
        <v>9158.16</v>
      </c>
      <c r="J665" s="0" t="str">
        <f aca="false">I665-H665</f>
        <v>8,595.09 €</v>
      </c>
      <c r="K665" s="0" t="str">
        <f aca="false">H665/I665</f>
        <v>6.15%</v>
      </c>
      <c r="L665" s="0" t="str">
        <f aca="false">N665/P665</f>
        <v>0.72%</v>
      </c>
      <c r="M665" s="0" t="n">
        <v>603</v>
      </c>
      <c r="N665" s="0" t="n">
        <v>12813</v>
      </c>
      <c r="O665" s="0" t="str">
        <f aca="false">H665/N665</f>
        <v>0.04 €</v>
      </c>
      <c r="P665" s="0" t="n">
        <v>1774809</v>
      </c>
      <c r="Q665" s="0" t="str">
        <f aca="false">I665/H665</f>
        <v>1626%</v>
      </c>
      <c r="R665" s="0" t="str">
        <f aca="false">I665/M665</f>
        <v>15.19 €</v>
      </c>
      <c r="S665" s="0" t="str">
        <f aca="false">H665/M665</f>
        <v>0.93 €</v>
      </c>
      <c r="T665" s="0" t="str">
        <f aca="false">M665/N665</f>
        <v>5%</v>
      </c>
    </row>
    <row r="666" customFormat="false" ht="15.75" hidden="false" customHeight="true" outlineLevel="0" collapsed="false">
      <c r="B666" s="0" t="s">
        <v>98</v>
      </c>
      <c r="C666" s="0" t="s">
        <v>3</v>
      </c>
      <c r="F666" s="0" t="n">
        <v>2019</v>
      </c>
      <c r="G666" s="0" t="n">
        <v>11</v>
      </c>
      <c r="H666" s="0" t="n">
        <v>694.61</v>
      </c>
      <c r="I666" s="0" t="n">
        <v>15713.6</v>
      </c>
      <c r="J666" s="0" t="str">
        <f aca="false">I666-H666</f>
        <v>15,018.99 €</v>
      </c>
      <c r="K666" s="0" t="str">
        <f aca="false">H666/I666</f>
        <v>4.42%</v>
      </c>
      <c r="L666" s="0" t="str">
        <f aca="false">N666/P666</f>
        <v>0.80%</v>
      </c>
      <c r="M666" s="0" t="n">
        <v>968</v>
      </c>
      <c r="N666" s="0" t="n">
        <v>19409</v>
      </c>
      <c r="O666" s="0" t="str">
        <f aca="false">H666/N666</f>
        <v>0.04 €</v>
      </c>
      <c r="P666" s="0" t="n">
        <v>2436069</v>
      </c>
      <c r="Q666" s="0" t="str">
        <f aca="false">I666/H666</f>
        <v>2262%</v>
      </c>
      <c r="R666" s="0" t="str">
        <f aca="false">I666/M666</f>
        <v>16.23 €</v>
      </c>
      <c r="S666" s="0" t="str">
        <f aca="false">H666/M666</f>
        <v>0.72 €</v>
      </c>
      <c r="T666" s="0" t="str">
        <f aca="false">M666/N666</f>
        <v>5%</v>
      </c>
    </row>
    <row r="667" customFormat="false" ht="15.75" hidden="false" customHeight="true" outlineLevel="0" collapsed="false">
      <c r="B667" s="0" t="s">
        <v>98</v>
      </c>
      <c r="C667" s="0" t="s">
        <v>3</v>
      </c>
      <c r="F667" s="0" t="n">
        <v>2019</v>
      </c>
      <c r="G667" s="0" t="n">
        <v>9</v>
      </c>
      <c r="H667" s="0" t="n">
        <v>858.7</v>
      </c>
      <c r="I667" s="0" t="n">
        <v>4655.96</v>
      </c>
      <c r="J667" s="0" t="str">
        <f aca="false">I667-H667</f>
        <v>3,797.26 €</v>
      </c>
      <c r="K667" s="0" t="str">
        <f aca="false">H667/I667</f>
        <v>18.44%</v>
      </c>
      <c r="L667" s="0" t="str">
        <f aca="false">N667/P667</f>
        <v>0.64%</v>
      </c>
      <c r="M667" s="0" t="n">
        <v>511</v>
      </c>
      <c r="N667" s="0" t="n">
        <v>4541</v>
      </c>
      <c r="O667" s="0" t="str">
        <f aca="false">H667/N667</f>
        <v>0.19 €</v>
      </c>
      <c r="P667" s="0" t="n">
        <v>714063</v>
      </c>
      <c r="Q667" s="0" t="str">
        <f aca="false">I667/H667</f>
        <v>542%</v>
      </c>
      <c r="R667" s="0" t="str">
        <f aca="false">I667/M667</f>
        <v>9.11 €</v>
      </c>
      <c r="S667" s="0" t="str">
        <f aca="false">H667/M667</f>
        <v>1.68 €</v>
      </c>
      <c r="T667" s="0" t="str">
        <f aca="false">M667/N667</f>
        <v>11%</v>
      </c>
    </row>
    <row r="668" customFormat="false" ht="15.75" hidden="false" customHeight="true" outlineLevel="0" collapsed="false">
      <c r="B668" s="0" t="s">
        <v>99</v>
      </c>
      <c r="C668" s="0" t="s">
        <v>3</v>
      </c>
      <c r="F668" s="0" t="n">
        <v>2019</v>
      </c>
      <c r="G668" s="0" t="n">
        <v>10</v>
      </c>
      <c r="H668" s="0" t="n">
        <v>1409.65</v>
      </c>
      <c r="I668" s="0" t="n">
        <v>6513.16</v>
      </c>
      <c r="J668" s="0" t="str">
        <f aca="false">I668-H668</f>
        <v>5,103.51 €</v>
      </c>
      <c r="K668" s="0" t="str">
        <f aca="false">H668/I668</f>
        <v>21.64%</v>
      </c>
      <c r="L668" s="0" t="str">
        <f aca="false">N668/P668</f>
        <v>0.57%</v>
      </c>
      <c r="M668" s="0" t="n">
        <v>755</v>
      </c>
      <c r="N668" s="0" t="n">
        <v>6088</v>
      </c>
      <c r="O668" s="0" t="str">
        <f aca="false">H668/N668</f>
        <v>0.23 €</v>
      </c>
      <c r="P668" s="0" t="n">
        <v>1072597</v>
      </c>
      <c r="Q668" s="0" t="str">
        <f aca="false">I668/H668</f>
        <v>462%</v>
      </c>
      <c r="R668" s="0" t="str">
        <f aca="false">I668/M668</f>
        <v>8.63 €</v>
      </c>
      <c r="S668" s="0" t="str">
        <f aca="false">H668/M668</f>
        <v>1.87 €</v>
      </c>
      <c r="T668" s="0" t="str">
        <f aca="false">M668/N668</f>
        <v>12%</v>
      </c>
    </row>
    <row r="669" customFormat="false" ht="15.75" hidden="false" customHeight="true" outlineLevel="0" collapsed="false">
      <c r="B669" s="0" t="s">
        <v>99</v>
      </c>
      <c r="C669" s="0" t="s">
        <v>3</v>
      </c>
      <c r="F669" s="0" t="n">
        <v>2019</v>
      </c>
      <c r="G669" s="0" t="n">
        <v>11</v>
      </c>
      <c r="H669" s="0" t="n">
        <v>2135.91</v>
      </c>
      <c r="I669" s="0" t="n">
        <v>8183.12</v>
      </c>
      <c r="J669" s="0" t="str">
        <f aca="false">I669-H669</f>
        <v>6,047.21 €</v>
      </c>
      <c r="K669" s="0" t="str">
        <f aca="false">H669/I669</f>
        <v>26.10%</v>
      </c>
      <c r="L669" s="0" t="str">
        <f aca="false">N669/P669</f>
        <v>0.38%</v>
      </c>
      <c r="M669" s="0" t="n">
        <v>840</v>
      </c>
      <c r="N669" s="0" t="n">
        <v>7326</v>
      </c>
      <c r="O669" s="0" t="str">
        <f aca="false">H669/N669</f>
        <v>0.29 €</v>
      </c>
      <c r="P669" s="0" t="n">
        <v>1937708</v>
      </c>
      <c r="Q669" s="0" t="str">
        <f aca="false">I669/H669</f>
        <v>383%</v>
      </c>
      <c r="R669" s="0" t="str">
        <f aca="false">I669/M669</f>
        <v>9.74 €</v>
      </c>
      <c r="S669" s="0" t="str">
        <f aca="false">H669/M669</f>
        <v>2.54 €</v>
      </c>
      <c r="T669" s="0" t="str">
        <f aca="false">M669/N669</f>
        <v>11%</v>
      </c>
    </row>
    <row r="670" customFormat="false" ht="15.75" hidden="false" customHeight="true" outlineLevel="0" collapsed="false">
      <c r="B670" s="0" t="s">
        <v>99</v>
      </c>
      <c r="C670" s="0" t="s">
        <v>3</v>
      </c>
      <c r="F670" s="0" t="n">
        <v>2019</v>
      </c>
      <c r="G670" s="0" t="n">
        <v>10</v>
      </c>
      <c r="H670" s="0" t="n">
        <v>233.06</v>
      </c>
      <c r="I670" s="0" t="n">
        <v>916.27</v>
      </c>
      <c r="J670" s="0" t="str">
        <f aca="false">I670-H670</f>
        <v>683.21 €</v>
      </c>
      <c r="K670" s="0" t="str">
        <f aca="false">H670/I670</f>
        <v>25.44%</v>
      </c>
      <c r="L670" s="0" t="str">
        <f aca="false">N670/P670</f>
        <v>0.26%</v>
      </c>
      <c r="M670" s="0" t="n">
        <v>88</v>
      </c>
      <c r="N670" s="0" t="n">
        <v>879</v>
      </c>
      <c r="O670" s="0" t="str">
        <f aca="false">H670/N670</f>
        <v>0.27 €</v>
      </c>
      <c r="P670" s="0" t="n">
        <v>332600</v>
      </c>
      <c r="Q670" s="0" t="str">
        <f aca="false">I670/H670</f>
        <v>393%</v>
      </c>
      <c r="R670" s="0" t="str">
        <f aca="false">I670/M670</f>
        <v>10.41 €</v>
      </c>
      <c r="S670" s="0" t="str">
        <f aca="false">H670/M670</f>
        <v>2.65 €</v>
      </c>
      <c r="T670" s="0" t="str">
        <f aca="false">M670/N670</f>
        <v>10%</v>
      </c>
    </row>
    <row r="671" customFormat="false" ht="15.75" hidden="false" customHeight="true" outlineLevel="0" collapsed="false">
      <c r="B671" s="0" t="s">
        <v>100</v>
      </c>
      <c r="C671" s="0" t="s">
        <v>50</v>
      </c>
      <c r="F671" s="0" t="n">
        <v>2019</v>
      </c>
      <c r="G671" s="0" t="n">
        <v>10</v>
      </c>
      <c r="H671" s="0" t="n">
        <v>1.69</v>
      </c>
      <c r="I671" s="0" t="n">
        <v>0</v>
      </c>
      <c r="J671" s="0" t="str">
        <f aca="false">I671-H671</f>
        <v>- 1.69 €</v>
      </c>
      <c r="K671" s="0" t="str">
        <f aca="false">H671/I671</f>
        <v>#DIV/0!</v>
      </c>
      <c r="L671" s="0" t="str">
        <f aca="false">N671/P671</f>
        <v>0.21%</v>
      </c>
      <c r="M671" s="0" t="n">
        <v>0</v>
      </c>
      <c r="N671" s="0" t="n">
        <v>23</v>
      </c>
      <c r="O671" s="0" t="str">
        <f aca="false">H671/N671</f>
        <v>0.07 €</v>
      </c>
      <c r="P671" s="0" t="n">
        <v>11152</v>
      </c>
      <c r="Q671" s="0" t="str">
        <f aca="false">I671/H671</f>
        <v>0%</v>
      </c>
      <c r="R671" s="0" t="str">
        <f aca="false">I671/M671</f>
        <v>#DIV/0!</v>
      </c>
      <c r="S671" s="0" t="str">
        <f aca="false">H671/M671</f>
        <v>#DIV/0!</v>
      </c>
      <c r="T671" s="0" t="str">
        <f aca="false">M671/N671</f>
        <v>0%</v>
      </c>
    </row>
    <row r="672" customFormat="false" ht="15.75" hidden="false" customHeight="true" outlineLevel="0" collapsed="false">
      <c r="B672" s="0" t="s">
        <v>100</v>
      </c>
      <c r="C672" s="0" t="s">
        <v>51</v>
      </c>
      <c r="F672" s="0" t="n">
        <v>2019</v>
      </c>
      <c r="G672" s="0" t="n">
        <v>10</v>
      </c>
      <c r="H672" s="0" t="n">
        <v>0.1</v>
      </c>
      <c r="I672" s="0" t="n">
        <v>0</v>
      </c>
      <c r="J672" s="0" t="str">
        <f aca="false">I672-H672</f>
        <v>- 0.10 €</v>
      </c>
      <c r="K672" s="0" t="str">
        <f aca="false">H672/I672</f>
        <v>#DIV/0!</v>
      </c>
      <c r="L672" s="0" t="str">
        <f aca="false">N672/P672</f>
        <v>0.76%</v>
      </c>
      <c r="M672" s="0" t="n">
        <v>0</v>
      </c>
      <c r="N672" s="0" t="n">
        <v>5</v>
      </c>
      <c r="O672" s="0" t="str">
        <f aca="false">H672/N672</f>
        <v>0.02 €</v>
      </c>
      <c r="P672" s="0" t="n">
        <v>655</v>
      </c>
      <c r="Q672" s="0" t="str">
        <f aca="false">I672/H672</f>
        <v>0%</v>
      </c>
      <c r="R672" s="0" t="str">
        <f aca="false">I672/M672</f>
        <v>#DIV/0!</v>
      </c>
      <c r="S672" s="0" t="str">
        <f aca="false">H672/M672</f>
        <v>#DIV/0!</v>
      </c>
      <c r="T672" s="0" t="str">
        <f aca="false">M672/N672</f>
        <v>0%</v>
      </c>
    </row>
    <row r="673" customFormat="false" ht="15.75" hidden="false" customHeight="true" outlineLevel="0" collapsed="false">
      <c r="B673" s="0" t="s">
        <v>100</v>
      </c>
      <c r="C673" s="0" t="s">
        <v>52</v>
      </c>
      <c r="F673" s="0" t="n">
        <v>2019</v>
      </c>
      <c r="G673" s="0" t="n">
        <v>10</v>
      </c>
      <c r="H673" s="0" t="n">
        <v>22.49</v>
      </c>
      <c r="I673" s="0" t="n">
        <v>9.91</v>
      </c>
      <c r="J673" s="0" t="str">
        <f aca="false">I673-H673</f>
        <v>- 12.58 €</v>
      </c>
      <c r="K673" s="0" t="str">
        <f aca="false">H673/I673</f>
        <v>226.94%</v>
      </c>
      <c r="L673" s="0" t="str">
        <f aca="false">N673/P673</f>
        <v>0.26%</v>
      </c>
      <c r="M673" s="0" t="n">
        <v>1</v>
      </c>
      <c r="N673" s="0" t="n">
        <v>150</v>
      </c>
      <c r="O673" s="0" t="str">
        <f aca="false">H673/N673</f>
        <v>0.15 €</v>
      </c>
      <c r="P673" s="0" t="n">
        <v>58728</v>
      </c>
      <c r="Q673" s="0" t="str">
        <f aca="false">I673/H673</f>
        <v>44%</v>
      </c>
      <c r="R673" s="0" t="str">
        <f aca="false">I673/M673</f>
        <v>9.91 €</v>
      </c>
      <c r="S673" s="0" t="str">
        <f aca="false">H673/M673</f>
        <v>22.49 €</v>
      </c>
      <c r="T673" s="0" t="str">
        <f aca="false">M673/N673</f>
        <v>1%</v>
      </c>
    </row>
    <row r="674" customFormat="false" ht="15.75" hidden="false" customHeight="true" outlineLevel="0" collapsed="false">
      <c r="B674" s="0" t="s">
        <v>100</v>
      </c>
      <c r="C674" s="0" t="s">
        <v>49</v>
      </c>
      <c r="F674" s="0" t="n">
        <v>2019</v>
      </c>
      <c r="G674" s="0" t="n">
        <v>11</v>
      </c>
      <c r="H674" s="0" t="n">
        <v>0.12</v>
      </c>
      <c r="I674" s="0" t="n">
        <v>0</v>
      </c>
      <c r="J674" s="0" t="str">
        <f aca="false">I674-H674</f>
        <v>- 0.12 €</v>
      </c>
      <c r="K674" s="0" t="str">
        <f aca="false">H674/I674</f>
        <v>#DIV/0!</v>
      </c>
      <c r="L674" s="0" t="str">
        <f aca="false">N674/P674</f>
        <v>0.04%</v>
      </c>
      <c r="M674" s="0" t="n">
        <v>0</v>
      </c>
      <c r="N674" s="0" t="n">
        <v>1</v>
      </c>
      <c r="O674" s="0" t="str">
        <f aca="false">H674/N674</f>
        <v>0.12 €</v>
      </c>
      <c r="P674" s="0" t="n">
        <v>2258</v>
      </c>
      <c r="Q674" s="0" t="str">
        <f aca="false">I674/H674</f>
        <v>0%</v>
      </c>
      <c r="R674" s="0" t="str">
        <f aca="false">I674/M674</f>
        <v>#DIV/0!</v>
      </c>
      <c r="S674" s="0" t="str">
        <f aca="false">H674/M674</f>
        <v>#DIV/0!</v>
      </c>
      <c r="T674" s="0" t="str">
        <f aca="false">M674/N674</f>
        <v>0%</v>
      </c>
    </row>
    <row r="675" customFormat="false" ht="15.75" hidden="false" customHeight="true" outlineLevel="0" collapsed="false">
      <c r="B675" s="0" t="s">
        <v>100</v>
      </c>
      <c r="C675" s="0" t="s">
        <v>3</v>
      </c>
      <c r="F675" s="0" t="n">
        <v>2019</v>
      </c>
      <c r="G675" s="0" t="n">
        <v>11</v>
      </c>
      <c r="H675" s="0" t="n">
        <v>258.97</v>
      </c>
      <c r="I675" s="0" t="n">
        <v>799.65</v>
      </c>
      <c r="J675" s="0" t="str">
        <f aca="false">I675-H675</f>
        <v>540.68 €</v>
      </c>
      <c r="K675" s="0" t="str">
        <f aca="false">H675/I675</f>
        <v>32.39%</v>
      </c>
      <c r="L675" s="0" t="str">
        <f aca="false">N675/P675</f>
        <v>0.29%</v>
      </c>
      <c r="M675" s="0" t="n">
        <v>64</v>
      </c>
      <c r="N675" s="0" t="n">
        <v>922</v>
      </c>
      <c r="O675" s="0" t="str">
        <f aca="false">H675/N675</f>
        <v>0.28 €</v>
      </c>
      <c r="P675" s="0" t="n">
        <v>323203</v>
      </c>
      <c r="Q675" s="0" t="str">
        <f aca="false">I675/H675</f>
        <v>309%</v>
      </c>
      <c r="R675" s="0" t="str">
        <f aca="false">I675/M675</f>
        <v>12.49 €</v>
      </c>
      <c r="S675" s="0" t="str">
        <f aca="false">H675/M675</f>
        <v>4.05 €</v>
      </c>
      <c r="T675" s="0" t="str">
        <f aca="false">M675/N675</f>
        <v>7%</v>
      </c>
    </row>
    <row r="676" customFormat="false" ht="15.75" hidden="false" customHeight="true" outlineLevel="0" collapsed="false">
      <c r="B676" s="0" t="s">
        <v>100</v>
      </c>
      <c r="C676" s="0" t="s">
        <v>50</v>
      </c>
      <c r="F676" s="0" t="n">
        <v>2019</v>
      </c>
      <c r="G676" s="0" t="n">
        <v>11</v>
      </c>
      <c r="H676" s="0" t="n">
        <v>20.88</v>
      </c>
      <c r="I676" s="0" t="n">
        <v>73.26</v>
      </c>
      <c r="J676" s="0" t="str">
        <f aca="false">I676-H676</f>
        <v>52.38 €</v>
      </c>
      <c r="K676" s="0" t="str">
        <f aca="false">H676/I676</f>
        <v>28.50%</v>
      </c>
      <c r="L676" s="0" t="str">
        <f aca="false">N676/P676</f>
        <v>0.25%</v>
      </c>
      <c r="M676" s="0" t="n">
        <v>7</v>
      </c>
      <c r="N676" s="0" t="n">
        <v>165</v>
      </c>
      <c r="O676" s="0" t="str">
        <f aca="false">H676/N676</f>
        <v>0.13 €</v>
      </c>
      <c r="P676" s="0" t="n">
        <v>67042</v>
      </c>
      <c r="Q676" s="0" t="str">
        <f aca="false">I676/H676</f>
        <v>351%</v>
      </c>
      <c r="R676" s="0" t="str">
        <f aca="false">I676/M676</f>
        <v>10.47 €</v>
      </c>
      <c r="S676" s="0" t="str">
        <f aca="false">H676/M676</f>
        <v>2.98 €</v>
      </c>
      <c r="T676" s="0" t="str">
        <f aca="false">M676/N676</f>
        <v>4%</v>
      </c>
    </row>
    <row r="677" customFormat="false" ht="15.75" hidden="false" customHeight="true" outlineLevel="0" collapsed="false">
      <c r="B677" s="0" t="s">
        <v>100</v>
      </c>
      <c r="C677" s="0" t="s">
        <v>51</v>
      </c>
      <c r="F677" s="0" t="n">
        <v>2019</v>
      </c>
      <c r="G677" s="0" t="n">
        <v>11</v>
      </c>
      <c r="H677" s="0" t="n">
        <v>16.72</v>
      </c>
      <c r="I677" s="0" t="n">
        <v>29.49</v>
      </c>
      <c r="J677" s="0" t="str">
        <f aca="false">I677-H677</f>
        <v>12.77 €</v>
      </c>
      <c r="K677" s="0" t="str">
        <f aca="false">H677/I677</f>
        <v>56.70%</v>
      </c>
      <c r="L677" s="0" t="str">
        <f aca="false">N677/P677</f>
        <v>0.34%</v>
      </c>
      <c r="M677" s="0" t="n">
        <v>3</v>
      </c>
      <c r="N677" s="0" t="n">
        <v>202</v>
      </c>
      <c r="O677" s="0" t="str">
        <f aca="false">H677/N677</f>
        <v>0.08 €</v>
      </c>
      <c r="P677" s="0" t="n">
        <v>59739</v>
      </c>
      <c r="Q677" s="0" t="str">
        <f aca="false">I677/H677</f>
        <v>176%</v>
      </c>
      <c r="R677" s="0" t="str">
        <f aca="false">I677/M677</f>
        <v>9.83 €</v>
      </c>
      <c r="S677" s="0" t="str">
        <f aca="false">H677/M677</f>
        <v>5.57 €</v>
      </c>
      <c r="T677" s="0" t="str">
        <f aca="false">M677/N677</f>
        <v>1%</v>
      </c>
    </row>
    <row r="678" customFormat="false" ht="15.75" hidden="false" customHeight="true" outlineLevel="0" collapsed="false">
      <c r="B678" s="0" t="s">
        <v>100</v>
      </c>
      <c r="C678" s="0" t="s">
        <v>52</v>
      </c>
      <c r="F678" s="0" t="n">
        <v>2019</v>
      </c>
      <c r="G678" s="0" t="n">
        <v>11</v>
      </c>
      <c r="H678" s="0" t="n">
        <v>44.64</v>
      </c>
      <c r="I678" s="0" t="n">
        <v>13.21</v>
      </c>
      <c r="J678" s="0" t="str">
        <f aca="false">I678-H678</f>
        <v>- 31.43 €</v>
      </c>
      <c r="K678" s="0" t="str">
        <f aca="false">H678/I678</f>
        <v>337.93%</v>
      </c>
      <c r="L678" s="0" t="str">
        <f aca="false">N678/P678</f>
        <v>0.29%</v>
      </c>
      <c r="M678" s="0" t="n">
        <v>1</v>
      </c>
      <c r="N678" s="0" t="n">
        <v>349</v>
      </c>
      <c r="O678" s="0" t="str">
        <f aca="false">H678/N678</f>
        <v>0.13 €</v>
      </c>
      <c r="P678" s="0" t="n">
        <v>120313</v>
      </c>
      <c r="Q678" s="0" t="str">
        <f aca="false">I678/H678</f>
        <v>30%</v>
      </c>
      <c r="R678" s="0" t="str">
        <f aca="false">I678/M678</f>
        <v>13.21 €</v>
      </c>
      <c r="S678" s="0" t="str">
        <f aca="false">H678/M678</f>
        <v>44.64 €</v>
      </c>
      <c r="T678" s="0" t="str">
        <f aca="false">M678/N678</f>
        <v>0%</v>
      </c>
    </row>
    <row r="679" customFormat="false" ht="15.75" hidden="false" customHeight="true" outlineLevel="0" collapsed="false">
      <c r="B679" s="0" t="s">
        <v>100</v>
      </c>
      <c r="C679" s="0" t="s">
        <v>49</v>
      </c>
      <c r="F679" s="0" t="n">
        <v>2019</v>
      </c>
      <c r="G679" s="0" t="n">
        <v>12</v>
      </c>
      <c r="H679" s="0" t="str">
        <f aca="false">I679*K679</f>
        <v>£ 16.50</v>
      </c>
      <c r="I679" s="0" t="n">
        <v>69.96</v>
      </c>
      <c r="J679" s="0" t="str">
        <f aca="false">I679-H679</f>
        <v>£ 53.46</v>
      </c>
      <c r="K679" s="0" t="n">
        <v>0.2358</v>
      </c>
    </row>
    <row r="680" customFormat="false" ht="15.75" hidden="false" customHeight="true" outlineLevel="0" collapsed="false">
      <c r="B680" s="0" t="s">
        <v>100</v>
      </c>
      <c r="C680" s="0" t="s">
        <v>3</v>
      </c>
      <c r="F680" s="0" t="n">
        <v>2019</v>
      </c>
      <c r="G680" s="0" t="n">
        <v>12</v>
      </c>
      <c r="H680" s="0" t="str">
        <f aca="false">I680*K680</f>
        <v>97.65 €</v>
      </c>
      <c r="I680" s="0" t="n">
        <v>381.46</v>
      </c>
      <c r="J680" s="0" t="str">
        <f aca="false">I680-H680</f>
        <v>283.81 €</v>
      </c>
      <c r="K680" s="0" t="n">
        <v>0.256</v>
      </c>
    </row>
    <row r="681" customFormat="false" ht="15.75" hidden="false" customHeight="true" outlineLevel="0" collapsed="false">
      <c r="B681" s="0" t="s">
        <v>100</v>
      </c>
      <c r="C681" s="0" t="s">
        <v>50</v>
      </c>
      <c r="F681" s="0" t="n">
        <v>2019</v>
      </c>
      <c r="G681" s="0" t="n">
        <v>12</v>
      </c>
      <c r="H681" s="0" t="str">
        <f aca="false">I681*K681</f>
        <v>25.74 €</v>
      </c>
      <c r="I681" s="0" t="n">
        <v>78.28</v>
      </c>
      <c r="J681" s="0" t="str">
        <f aca="false">I681-H681</f>
        <v>52.54 €</v>
      </c>
      <c r="K681" s="0" t="n">
        <v>0.3288</v>
      </c>
    </row>
    <row r="682" customFormat="false" ht="15.75" hidden="false" customHeight="true" outlineLevel="0" collapsed="false">
      <c r="B682" s="0" t="s">
        <v>100</v>
      </c>
      <c r="C682" s="0" t="s">
        <v>51</v>
      </c>
      <c r="F682" s="0" t="n">
        <v>2019</v>
      </c>
      <c r="G682" s="0" t="n">
        <v>12</v>
      </c>
      <c r="H682" s="0" t="str">
        <f aca="false">I682*K682</f>
        <v>235.29 €</v>
      </c>
      <c r="I682" s="0" t="n">
        <v>216.26</v>
      </c>
      <c r="J682" s="0" t="str">
        <f aca="false">I682-H682</f>
        <v>- 19.03 €</v>
      </c>
      <c r="K682" s="0" t="n">
        <v>1.088</v>
      </c>
    </row>
    <row r="683" customFormat="false" ht="15.75" hidden="false" customHeight="true" outlineLevel="0" collapsed="false">
      <c r="B683" s="0" t="s">
        <v>100</v>
      </c>
      <c r="C683" s="0" t="s">
        <v>52</v>
      </c>
      <c r="F683" s="0" t="n">
        <v>2019</v>
      </c>
      <c r="G683" s="0" t="n">
        <v>12</v>
      </c>
      <c r="H683" s="0" t="n">
        <v>72.58</v>
      </c>
      <c r="I683" s="0" t="n">
        <v>99.93</v>
      </c>
      <c r="J683" s="0" t="str">
        <f aca="false">I683-H683</f>
        <v>27.35 €</v>
      </c>
      <c r="K683" s="0" t="str">
        <f aca="false">H683/I683</f>
        <v>72.63%</v>
      </c>
    </row>
    <row r="684" customFormat="false" ht="15.75" hidden="false" customHeight="true" outlineLevel="0" collapsed="false">
      <c r="B684" s="0" t="s">
        <v>100</v>
      </c>
      <c r="C684" s="0" t="s">
        <v>49</v>
      </c>
      <c r="F684" s="0" t="n">
        <v>2020</v>
      </c>
      <c r="G684" s="0" t="n">
        <v>1</v>
      </c>
      <c r="H684" s="0" t="str">
        <f aca="false">I684*K684</f>
        <v>£ 60.16</v>
      </c>
      <c r="I684" s="0" t="n">
        <v>218.27</v>
      </c>
      <c r="J684" s="0" t="str">
        <f aca="false">I684-H684</f>
        <v>£ 158.11</v>
      </c>
      <c r="K684" s="0" t="n">
        <v>0.2756</v>
      </c>
    </row>
    <row r="685" customFormat="false" ht="15.75" hidden="false" customHeight="true" outlineLevel="0" collapsed="false">
      <c r="B685" s="0" t="s">
        <v>100</v>
      </c>
      <c r="C685" s="0" t="s">
        <v>3</v>
      </c>
      <c r="F685" s="0" t="n">
        <v>2020</v>
      </c>
      <c r="G685" s="0" t="n">
        <v>1</v>
      </c>
      <c r="H685" s="0" t="str">
        <f aca="false">I685*K685</f>
        <v>274.96 €</v>
      </c>
      <c r="I685" s="0" t="n">
        <v>585.64</v>
      </c>
      <c r="J685" s="0" t="str">
        <f aca="false">I685-H685</f>
        <v>310.68 €</v>
      </c>
      <c r="K685" s="0" t="n">
        <v>0.4695</v>
      </c>
    </row>
    <row r="686" customFormat="false" ht="15.75" hidden="false" customHeight="true" outlineLevel="0" collapsed="false">
      <c r="B686" s="0" t="s">
        <v>100</v>
      </c>
      <c r="C686" s="0" t="s">
        <v>50</v>
      </c>
      <c r="F686" s="0" t="n">
        <v>2020</v>
      </c>
      <c r="G686" s="0" t="n">
        <v>1</v>
      </c>
      <c r="H686" s="0" t="str">
        <f aca="false">I686*K686</f>
        <v>30.98 €</v>
      </c>
      <c r="I686" s="0" t="n">
        <v>68.29</v>
      </c>
      <c r="J686" s="0" t="str">
        <f aca="false">I686-H686</f>
        <v>37.31 €</v>
      </c>
      <c r="K686" s="0" t="n">
        <v>0.4537</v>
      </c>
    </row>
    <row r="687" customFormat="false" ht="15.75" hidden="false" customHeight="true" outlineLevel="0" collapsed="false">
      <c r="B687" s="0" t="s">
        <v>100</v>
      </c>
      <c r="C687" s="0" t="s">
        <v>51</v>
      </c>
      <c r="F687" s="0" t="n">
        <v>2020</v>
      </c>
      <c r="G687" s="0" t="n">
        <v>1</v>
      </c>
      <c r="H687" s="0" t="str">
        <f aca="false">I687*K687</f>
        <v>149.93 €</v>
      </c>
      <c r="I687" s="0" t="n">
        <v>291.98</v>
      </c>
      <c r="J687" s="0" t="str">
        <f aca="false">I687-H687</f>
        <v>142.05 €</v>
      </c>
      <c r="K687" s="0" t="n">
        <v>0.5135</v>
      </c>
    </row>
    <row r="688" customFormat="false" ht="15.75" hidden="false" customHeight="true" outlineLevel="0" collapsed="false">
      <c r="B688" s="0" t="s">
        <v>100</v>
      </c>
      <c r="C688" s="0" t="s">
        <v>52</v>
      </c>
      <c r="F688" s="0" t="n">
        <v>2020</v>
      </c>
      <c r="G688" s="0" t="n">
        <v>1</v>
      </c>
      <c r="H688" s="0" t="n">
        <v>86.61</v>
      </c>
      <c r="I688" s="0" t="n">
        <v>80.94</v>
      </c>
      <c r="J688" s="0" t="str">
        <f aca="false">I688-H688</f>
        <v>- 5.67 €</v>
      </c>
      <c r="K688" s="0" t="str">
        <f aca="false">H688/I688</f>
        <v>107.01%</v>
      </c>
    </row>
    <row r="689" customFormat="false" ht="15.75" hidden="false" customHeight="true" outlineLevel="0" collapsed="false">
      <c r="B689" s="0" t="s">
        <v>100</v>
      </c>
      <c r="C689" s="0" t="s">
        <v>49</v>
      </c>
      <c r="F689" s="0" t="n">
        <v>2020</v>
      </c>
      <c r="G689" s="0" t="n">
        <v>2</v>
      </c>
      <c r="H689" s="0" t="str">
        <f aca="false">I689*K689</f>
        <v>£ 19.69</v>
      </c>
      <c r="I689" s="0" t="n">
        <v>10.82</v>
      </c>
      <c r="J689" s="0" t="str">
        <f aca="false">I689-H689</f>
        <v>- 8.87 €</v>
      </c>
      <c r="K689" s="0" t="n">
        <v>1.82</v>
      </c>
    </row>
    <row r="690" customFormat="false" ht="15.75" hidden="false" customHeight="true" outlineLevel="0" collapsed="false">
      <c r="B690" s="0" t="s">
        <v>100</v>
      </c>
      <c r="C690" s="0" t="s">
        <v>3</v>
      </c>
      <c r="F690" s="0" t="n">
        <v>2020</v>
      </c>
      <c r="G690" s="0" t="n">
        <v>2</v>
      </c>
      <c r="H690" s="0" t="str">
        <f aca="false">I690*K690</f>
        <v>222.69 €</v>
      </c>
      <c r="I690" s="0" t="n">
        <v>434.26</v>
      </c>
      <c r="J690" s="0" t="str">
        <f aca="false">I690-H690</f>
        <v>211.57 €</v>
      </c>
      <c r="K690" s="0" t="n">
        <v>0.5128</v>
      </c>
    </row>
    <row r="691" customFormat="false" ht="15.75" hidden="false" customHeight="true" outlineLevel="0" collapsed="false">
      <c r="B691" s="0" t="s">
        <v>100</v>
      </c>
      <c r="C691" s="0" t="s">
        <v>50</v>
      </c>
      <c r="F691" s="0" t="n">
        <v>2020</v>
      </c>
      <c r="G691" s="0" t="n">
        <v>2</v>
      </c>
      <c r="H691" s="0" t="str">
        <f aca="false">I691*K691</f>
        <v>18.33 €</v>
      </c>
      <c r="I691" s="0" t="n">
        <v>150.72</v>
      </c>
      <c r="J691" s="0" t="str">
        <f aca="false">I691-H691</f>
        <v>132.39 €</v>
      </c>
      <c r="K691" s="0" t="n">
        <v>0.1216</v>
      </c>
    </row>
    <row r="692" customFormat="false" ht="15.75" hidden="false" customHeight="true" outlineLevel="0" collapsed="false">
      <c r="B692" s="0" t="s">
        <v>100</v>
      </c>
      <c r="C692" s="0" t="s">
        <v>51</v>
      </c>
      <c r="F692" s="0" t="n">
        <v>2020</v>
      </c>
      <c r="G692" s="0" t="n">
        <v>2</v>
      </c>
      <c r="H692" s="0" t="str">
        <f aca="false">I692*K692</f>
        <v>87.91 €</v>
      </c>
      <c r="I692" s="0" t="n">
        <v>125.34</v>
      </c>
      <c r="J692" s="0" t="str">
        <f aca="false">I692-H692</f>
        <v>37.43 €</v>
      </c>
      <c r="K692" s="0" t="n">
        <v>0.7014</v>
      </c>
    </row>
    <row r="693" customFormat="false" ht="15.75" hidden="false" customHeight="true" outlineLevel="0" collapsed="false">
      <c r="B693" s="0" t="s">
        <v>100</v>
      </c>
      <c r="C693" s="0" t="s">
        <v>52</v>
      </c>
      <c r="F693" s="0" t="n">
        <v>2020</v>
      </c>
      <c r="G693" s="0" t="n">
        <v>2</v>
      </c>
      <c r="H693" s="0" t="n">
        <v>70.43</v>
      </c>
      <c r="I693" s="0" t="n">
        <v>39.64</v>
      </c>
      <c r="J693" s="0" t="str">
        <f aca="false">I693-H693</f>
        <v>- 30.79 €</v>
      </c>
      <c r="K693" s="0" t="str">
        <f aca="false">H693/I693</f>
        <v>177.67%</v>
      </c>
    </row>
    <row r="694" customFormat="false" ht="15.75" hidden="false" customHeight="true" outlineLevel="0" collapsed="false">
      <c r="B694" s="0" t="s">
        <v>100</v>
      </c>
      <c r="C694" s="0" t="s">
        <v>49</v>
      </c>
      <c r="F694" s="0" t="n">
        <v>2020</v>
      </c>
      <c r="G694" s="0" t="n">
        <v>3</v>
      </c>
      <c r="H694" s="0" t="n">
        <v>0</v>
      </c>
      <c r="I694" s="0" t="n">
        <v>0</v>
      </c>
      <c r="J694" s="0" t="str">
        <f aca="false">I694-H694</f>
        <v>-   €</v>
      </c>
      <c r="K694" s="0" t="n">
        <v>0</v>
      </c>
    </row>
    <row r="695" customFormat="false" ht="15.75" hidden="false" customHeight="true" outlineLevel="0" collapsed="false">
      <c r="B695" s="0" t="s">
        <v>100</v>
      </c>
      <c r="C695" s="0" t="s">
        <v>3</v>
      </c>
      <c r="F695" s="0" t="n">
        <v>2020</v>
      </c>
      <c r="G695" s="0" t="n">
        <v>3</v>
      </c>
      <c r="H695" s="0" t="str">
        <f aca="false">I695*K695</f>
        <v>150.99 €</v>
      </c>
      <c r="I695" s="0" t="n">
        <v>175.26</v>
      </c>
      <c r="J695" s="0" t="str">
        <f aca="false">I695-H695</f>
        <v>24.27 €</v>
      </c>
      <c r="K695" s="0" t="n">
        <v>0.8615</v>
      </c>
    </row>
    <row r="696" customFormat="false" ht="15.75" hidden="false" customHeight="true" outlineLevel="0" collapsed="false">
      <c r="B696" s="0" t="s">
        <v>100</v>
      </c>
      <c r="C696" s="0" t="s">
        <v>50</v>
      </c>
      <c r="F696" s="0" t="n">
        <v>2020</v>
      </c>
      <c r="G696" s="0" t="n">
        <v>3</v>
      </c>
      <c r="H696" s="0" t="str">
        <f aca="false">I696*K696</f>
        <v>-   €</v>
      </c>
      <c r="I696" s="0" t="n">
        <v>0</v>
      </c>
      <c r="J696" s="0" t="str">
        <f aca="false">I696-H696</f>
        <v>-   €</v>
      </c>
      <c r="K696" s="0" t="n">
        <v>0</v>
      </c>
    </row>
    <row r="697" customFormat="false" ht="15.75" hidden="false" customHeight="true" outlineLevel="0" collapsed="false">
      <c r="B697" s="0" t="s">
        <v>100</v>
      </c>
      <c r="C697" s="0" t="s">
        <v>51</v>
      </c>
      <c r="F697" s="0" t="n">
        <v>2020</v>
      </c>
      <c r="G697" s="0" t="n">
        <v>3</v>
      </c>
      <c r="H697" s="0" t="str">
        <f aca="false">I697*K697</f>
        <v>46.32 €</v>
      </c>
      <c r="I697" s="0" t="n">
        <v>15.9</v>
      </c>
      <c r="J697" s="0" t="str">
        <f aca="false">I697-H697</f>
        <v>- 30.42 €</v>
      </c>
      <c r="K697" s="0" t="n">
        <v>2.913</v>
      </c>
    </row>
    <row r="698" customFormat="false" ht="15.75" hidden="false" customHeight="true" outlineLevel="0" collapsed="false">
      <c r="B698" s="0" t="s">
        <v>100</v>
      </c>
      <c r="C698" s="0" t="s">
        <v>52</v>
      </c>
      <c r="F698" s="0" t="n">
        <v>2020</v>
      </c>
      <c r="G698" s="0" t="n">
        <v>3</v>
      </c>
      <c r="H698" s="0" t="n">
        <v>27.15</v>
      </c>
      <c r="I698" s="0" t="n">
        <v>19.82</v>
      </c>
      <c r="J698" s="0" t="str">
        <f aca="false">I698-H698</f>
        <v>- 7.33 €</v>
      </c>
      <c r="K698" s="0" t="str">
        <f aca="false">H698/I698</f>
        <v>136.98%</v>
      </c>
    </row>
    <row r="699" customFormat="false" ht="15.75" hidden="false" customHeight="true" outlineLevel="0" collapsed="false">
      <c r="B699" s="0" t="s">
        <v>100</v>
      </c>
      <c r="C699" s="0" t="s">
        <v>49</v>
      </c>
      <c r="F699" s="0" t="n">
        <v>2020</v>
      </c>
      <c r="G699" s="0" t="n">
        <v>4</v>
      </c>
      <c r="H699" s="0" t="str">
        <f aca="false">I699*K699</f>
        <v>£ 5.10</v>
      </c>
      <c r="I699" s="0" t="n">
        <v>6.17</v>
      </c>
      <c r="J699" s="0" t="str">
        <f aca="false">I699-H699</f>
        <v>£ 1.07</v>
      </c>
      <c r="K699" s="0" t="n">
        <v>0.8266</v>
      </c>
    </row>
    <row r="700" customFormat="false" ht="15.75" hidden="false" customHeight="true" outlineLevel="0" collapsed="false">
      <c r="B700" s="0" t="s">
        <v>100</v>
      </c>
      <c r="C700" s="0" t="s">
        <v>3</v>
      </c>
      <c r="F700" s="0" t="n">
        <v>2020</v>
      </c>
      <c r="G700" s="0" t="n">
        <v>4</v>
      </c>
      <c r="H700" s="0" t="str">
        <f aca="false">I700*K700</f>
        <v>117.88 €</v>
      </c>
      <c r="I700" s="0" t="n">
        <v>245.68</v>
      </c>
      <c r="J700" s="0" t="str">
        <f aca="false">I700-H700</f>
        <v>127.80 €</v>
      </c>
      <c r="K700" s="0" t="n">
        <v>0.4798</v>
      </c>
    </row>
    <row r="701" customFormat="false" ht="15.75" hidden="false" customHeight="true" outlineLevel="0" collapsed="false">
      <c r="B701" s="0" t="s">
        <v>100</v>
      </c>
      <c r="C701" s="0" t="s">
        <v>50</v>
      </c>
      <c r="F701" s="0" t="n">
        <v>2020</v>
      </c>
      <c r="G701" s="0" t="n">
        <v>4</v>
      </c>
      <c r="H701" s="0" t="str">
        <f aca="false">I701*K701</f>
        <v>19.07 €</v>
      </c>
      <c r="I701" s="0" t="n">
        <v>29.97</v>
      </c>
      <c r="J701" s="0" t="str">
        <f aca="false">I701-H701</f>
        <v>10.90 €</v>
      </c>
      <c r="K701" s="0" t="n">
        <v>0.6362</v>
      </c>
    </row>
    <row r="702" customFormat="false" ht="15.75" hidden="false" customHeight="true" outlineLevel="0" collapsed="false">
      <c r="B702" s="0" t="s">
        <v>100</v>
      </c>
      <c r="C702" s="0" t="s">
        <v>51</v>
      </c>
      <c r="F702" s="0" t="n">
        <v>2020</v>
      </c>
      <c r="G702" s="0" t="n">
        <v>4</v>
      </c>
      <c r="H702" s="0" t="str">
        <f aca="false">I702*K702</f>
        <v>42.62 €</v>
      </c>
      <c r="I702" s="0" t="n">
        <v>18.02</v>
      </c>
      <c r="J702" s="0" t="str">
        <f aca="false">I702-H702</f>
        <v>- 24.60 €</v>
      </c>
      <c r="K702" s="0" t="n">
        <v>2.365</v>
      </c>
    </row>
    <row r="703" customFormat="false" ht="15.75" hidden="false" customHeight="true" outlineLevel="0" collapsed="false">
      <c r="B703" s="0" t="s">
        <v>100</v>
      </c>
      <c r="C703" s="0" t="s">
        <v>52</v>
      </c>
      <c r="F703" s="0" t="n">
        <v>2020</v>
      </c>
      <c r="G703" s="0" t="n">
        <v>4</v>
      </c>
      <c r="H703" s="0" t="n">
        <v>51.25</v>
      </c>
      <c r="I703" s="0" t="n">
        <v>101.26</v>
      </c>
      <c r="J703" s="0" t="str">
        <f aca="false">I703-H703</f>
        <v>50.01 €</v>
      </c>
      <c r="K703" s="0" t="str">
        <f aca="false">H703/I703</f>
        <v>50.61%</v>
      </c>
    </row>
    <row r="704" customFormat="false" ht="15.75" hidden="false" customHeight="true" outlineLevel="0" collapsed="false">
      <c r="B704" s="0" t="s">
        <v>100</v>
      </c>
      <c r="C704" s="0" t="s">
        <v>49</v>
      </c>
      <c r="F704" s="0" t="n">
        <v>2020</v>
      </c>
      <c r="G704" s="0" t="n">
        <v>5</v>
      </c>
      <c r="H704" s="0" t="n">
        <v>0.08</v>
      </c>
      <c r="I704" s="0" t="n">
        <v>0</v>
      </c>
      <c r="J704" s="0" t="str">
        <f aca="false">I704-H704</f>
        <v>- 0.08 €</v>
      </c>
      <c r="K704" s="0" t="n">
        <v>0</v>
      </c>
      <c r="L704" s="0" t="str">
        <f aca="false">N704/P704</f>
        <v>0.08%</v>
      </c>
      <c r="M704" s="0" t="n">
        <v>0</v>
      </c>
      <c r="N704" s="0" t="n">
        <v>2</v>
      </c>
      <c r="O704" s="0" t="str">
        <f aca="false">H704/N704</f>
        <v>0.04 €</v>
      </c>
      <c r="P704" s="0" t="n">
        <v>2448</v>
      </c>
      <c r="Q704" s="0" t="str">
        <f aca="false">I704/H704</f>
        <v>0%</v>
      </c>
      <c r="R704" s="0" t="str">
        <f aca="false">I704/M704</f>
        <v>#DIV/0!</v>
      </c>
      <c r="S704" s="0" t="str">
        <f aca="false">H704/M704</f>
        <v>#DIV/0!</v>
      </c>
      <c r="T704" s="0" t="str">
        <f aca="false">M704/N704</f>
        <v>0%</v>
      </c>
    </row>
    <row r="705" customFormat="false" ht="15.75" hidden="false" customHeight="true" outlineLevel="0" collapsed="false">
      <c r="B705" s="0" t="s">
        <v>100</v>
      </c>
      <c r="C705" s="0" t="s">
        <v>3</v>
      </c>
      <c r="F705" s="0" t="n">
        <v>2020</v>
      </c>
      <c r="G705" s="0" t="n">
        <v>5</v>
      </c>
      <c r="H705" s="0" t="n">
        <v>342.21</v>
      </c>
      <c r="I705" s="0" t="n">
        <v>452.85</v>
      </c>
      <c r="J705" s="0" t="str">
        <f aca="false">I705-H705</f>
        <v>110.64 €</v>
      </c>
      <c r="K705" s="0" t="str">
        <f aca="false">H705/I705</f>
        <v>75.57%</v>
      </c>
      <c r="L705" s="0" t="str">
        <f aca="false">N705/P705</f>
        <v>0.21%</v>
      </c>
      <c r="M705" s="0" t="n">
        <v>38</v>
      </c>
      <c r="N705" s="0" t="n">
        <v>1551</v>
      </c>
      <c r="O705" s="0" t="str">
        <f aca="false">H705/N705</f>
        <v>0.22 €</v>
      </c>
      <c r="P705" s="0" t="n">
        <v>744478</v>
      </c>
      <c r="Q705" s="0" t="str">
        <f aca="false">I705/H705</f>
        <v>132%</v>
      </c>
      <c r="R705" s="0" t="str">
        <f aca="false">I705/M705</f>
        <v>11.92 €</v>
      </c>
      <c r="S705" s="0" t="str">
        <f aca="false">H705/M705</f>
        <v>9.01 €</v>
      </c>
      <c r="T705" s="0" t="str">
        <f aca="false">M705/N705</f>
        <v>2%</v>
      </c>
    </row>
    <row r="706" customFormat="false" ht="15.75" hidden="false" customHeight="true" outlineLevel="0" collapsed="false">
      <c r="B706" s="0" t="s">
        <v>100</v>
      </c>
      <c r="C706" s="0" t="s">
        <v>50</v>
      </c>
      <c r="F706" s="0" t="n">
        <v>2020</v>
      </c>
      <c r="G706" s="0" t="n">
        <v>5</v>
      </c>
      <c r="H706" s="0" t="n">
        <v>2.06</v>
      </c>
      <c r="I706" s="0" t="n">
        <v>7</v>
      </c>
      <c r="J706" s="0" t="str">
        <f aca="false">I706-H706</f>
        <v>4.94 €</v>
      </c>
      <c r="K706" s="0" t="str">
        <f aca="false">H706/I706</f>
        <v>29.43%</v>
      </c>
      <c r="L706" s="0" t="str">
        <f aca="false">N706/P706</f>
        <v>0.23%</v>
      </c>
      <c r="M706" s="0" t="n">
        <v>1</v>
      </c>
      <c r="N706" s="0" t="n">
        <v>13</v>
      </c>
      <c r="P706" s="0" t="n">
        <v>5619</v>
      </c>
      <c r="Q706" s="0" t="str">
        <f aca="false">I706/H706</f>
        <v>340%</v>
      </c>
      <c r="R706" s="0" t="str">
        <f aca="false">I706/M706</f>
        <v>7.00 €</v>
      </c>
      <c r="S706" s="0" t="str">
        <f aca="false">H706/M706</f>
        <v>2.06 €</v>
      </c>
      <c r="T706" s="0" t="str">
        <f aca="false">M706/N706</f>
        <v>8%</v>
      </c>
    </row>
    <row r="707" customFormat="false" ht="15.75" hidden="false" customHeight="true" outlineLevel="0" collapsed="false">
      <c r="B707" s="0" t="s">
        <v>100</v>
      </c>
      <c r="C707" s="0" t="s">
        <v>51</v>
      </c>
      <c r="F707" s="0" t="n">
        <v>2020</v>
      </c>
      <c r="G707" s="0" t="n">
        <v>5</v>
      </c>
      <c r="H707" s="0" t="n">
        <v>13.88</v>
      </c>
      <c r="I707" s="0" t="n">
        <v>0</v>
      </c>
      <c r="J707" s="0" t="str">
        <f aca="false">I707-H707</f>
        <v>- 13.88 €</v>
      </c>
      <c r="K707" s="0" t="str">
        <f aca="false">H707/I707</f>
        <v>#DIV/0!</v>
      </c>
      <c r="L707" s="0" t="str">
        <f aca="false">N707/P707</f>
        <v>0.67%</v>
      </c>
      <c r="M707" s="0" t="n">
        <v>0</v>
      </c>
      <c r="N707" s="0" t="n">
        <v>98</v>
      </c>
      <c r="O707" s="0" t="n">
        <v>0</v>
      </c>
      <c r="P707" s="0" t="n">
        <v>14567</v>
      </c>
      <c r="Q707" s="0" t="str">
        <f aca="false">I707/H707</f>
        <v>0%</v>
      </c>
      <c r="R707" s="0" t="str">
        <f aca="false">I707/M707</f>
        <v>#DIV/0!</v>
      </c>
      <c r="S707" s="0" t="str">
        <f aca="false">H707/M707</f>
        <v>#DIV/0!</v>
      </c>
      <c r="T707" s="0" t="str">
        <f aca="false">M707/N707</f>
        <v>0%</v>
      </c>
    </row>
    <row r="708" customFormat="false" ht="15.75" hidden="false" customHeight="true" outlineLevel="0" collapsed="false">
      <c r="B708" s="0" t="s">
        <v>100</v>
      </c>
      <c r="C708" s="0" t="s">
        <v>52</v>
      </c>
      <c r="F708" s="0" t="n">
        <v>2020</v>
      </c>
      <c r="G708" s="0" t="n">
        <v>5</v>
      </c>
      <c r="H708" s="0" t="n">
        <v>13.48</v>
      </c>
      <c r="I708" s="0" t="n">
        <v>9.91</v>
      </c>
      <c r="J708" s="0" t="str">
        <f aca="false">I708-H708</f>
        <v>- 3.57 €</v>
      </c>
      <c r="K708" s="0" t="str">
        <f aca="false">H708/I708</f>
        <v>136.02%</v>
      </c>
      <c r="L708" s="0" t="str">
        <f aca="false">N708/P708</f>
        <v>0.39%</v>
      </c>
      <c r="M708" s="0" t="n">
        <v>1</v>
      </c>
      <c r="N708" s="0" t="n">
        <v>77</v>
      </c>
      <c r="P708" s="0" t="n">
        <v>19917</v>
      </c>
      <c r="Q708" s="0" t="str">
        <f aca="false">I708/H708</f>
        <v>74%</v>
      </c>
      <c r="R708" s="0" t="str">
        <f aca="false">I708/M708</f>
        <v>9.91 €</v>
      </c>
      <c r="S708" s="0" t="str">
        <f aca="false">H708/M708</f>
        <v>13.48 €</v>
      </c>
      <c r="T708" s="0" t="str">
        <f aca="false">M708/N708</f>
        <v>1%</v>
      </c>
    </row>
    <row r="709" customFormat="false" ht="15.75" hidden="false" customHeight="true" outlineLevel="0" collapsed="false">
      <c r="B709" s="0" t="s">
        <v>100</v>
      </c>
      <c r="C709" s="0" t="s">
        <v>49</v>
      </c>
      <c r="F709" s="0" t="n">
        <v>2020</v>
      </c>
      <c r="G709" s="0" t="n">
        <v>6</v>
      </c>
      <c r="H709" s="0" t="n">
        <v>0</v>
      </c>
      <c r="I709" s="0" t="n">
        <v>0</v>
      </c>
      <c r="J709" s="0" t="str">
        <f aca="false">I709-H709</f>
        <v>-   €</v>
      </c>
      <c r="K709" s="0" t="str">
        <f aca="false">H709/I709</f>
        <v>#DIV/0!</v>
      </c>
      <c r="L709" s="0" t="str">
        <f aca="false">N709/P709</f>
        <v>#DIV/0!</v>
      </c>
      <c r="M709" s="0" t="n">
        <v>0</v>
      </c>
      <c r="N709" s="0" t="n">
        <v>0</v>
      </c>
      <c r="O709" s="0" t="n">
        <v>0</v>
      </c>
      <c r="P709" s="0" t="n">
        <v>0</v>
      </c>
      <c r="Q709" s="0" t="str">
        <f aca="false">I709/H709</f>
        <v>#DIV/0!</v>
      </c>
      <c r="R709" s="0" t="str">
        <f aca="false">I709/M709</f>
        <v>#DIV/0!</v>
      </c>
      <c r="S709" s="0" t="str">
        <f aca="false">H709/M709</f>
        <v>#DIV/0!</v>
      </c>
      <c r="T709" s="0" t="str">
        <f aca="false">M709/N709</f>
        <v>#DIV/0!</v>
      </c>
    </row>
    <row r="710" customFormat="false" ht="15.75" hidden="false" customHeight="true" outlineLevel="0" collapsed="false">
      <c r="B710" s="0" t="s">
        <v>100</v>
      </c>
      <c r="C710" s="0" t="s">
        <v>3</v>
      </c>
      <c r="F710" s="0" t="n">
        <v>2020</v>
      </c>
      <c r="G710" s="0" t="n">
        <v>6</v>
      </c>
      <c r="H710" s="0" t="n">
        <v>258.2</v>
      </c>
      <c r="I710" s="0" t="n">
        <v>405.35</v>
      </c>
      <c r="J710" s="0" t="str">
        <f aca="false">I710-H710</f>
        <v>147.15 €</v>
      </c>
      <c r="K710" s="0" t="str">
        <f aca="false">H710/I710</f>
        <v>63.70%</v>
      </c>
      <c r="L710" s="0" t="str">
        <f aca="false">N710/P710</f>
        <v>0.28%</v>
      </c>
      <c r="M710" s="0" t="n">
        <v>35</v>
      </c>
      <c r="N710" s="0" t="n">
        <v>858</v>
      </c>
      <c r="O710" s="0" t="str">
        <f aca="false">H710/N710</f>
        <v>0.30 €</v>
      </c>
      <c r="P710" s="0" t="n">
        <v>308757</v>
      </c>
      <c r="Q710" s="0" t="str">
        <f aca="false">I710/H710</f>
        <v>157%</v>
      </c>
      <c r="R710" s="0" t="str">
        <f aca="false">I710/M710</f>
        <v>11.58 €</v>
      </c>
      <c r="S710" s="0" t="str">
        <f aca="false">H710/M710</f>
        <v>7.38 €</v>
      </c>
      <c r="T710" s="0" t="str">
        <f aca="false">M710/N710</f>
        <v>4%</v>
      </c>
    </row>
    <row r="711" customFormat="false" ht="15.75" hidden="false" customHeight="true" outlineLevel="0" collapsed="false">
      <c r="B711" s="0" t="s">
        <v>100</v>
      </c>
      <c r="C711" s="0" t="s">
        <v>50</v>
      </c>
      <c r="F711" s="0" t="n">
        <v>2020</v>
      </c>
      <c r="G711" s="0" t="n">
        <v>6</v>
      </c>
      <c r="H711" s="0" t="n">
        <v>0</v>
      </c>
      <c r="I711" s="0" t="n">
        <v>0</v>
      </c>
      <c r="J711" s="0" t="str">
        <f aca="false">I711-H711</f>
        <v>-   €</v>
      </c>
      <c r="K711" s="0" t="str">
        <f aca="false">H711/I711</f>
        <v>#DIV/0!</v>
      </c>
      <c r="L711" s="0" t="str">
        <f aca="false">N711/P711</f>
        <v>#DIV/0!</v>
      </c>
      <c r="M711" s="0" t="n">
        <v>0</v>
      </c>
      <c r="N711" s="0" t="n">
        <v>0</v>
      </c>
      <c r="O711" s="0" t="str">
        <f aca="false">H711/N711</f>
        <v>#DIV/0!</v>
      </c>
      <c r="P711" s="0" t="n">
        <v>0</v>
      </c>
      <c r="Q711" s="0" t="str">
        <f aca="false">I711/H711</f>
        <v>#DIV/0!</v>
      </c>
      <c r="R711" s="0" t="str">
        <f aca="false">I711/M711</f>
        <v>#DIV/0!</v>
      </c>
      <c r="S711" s="0" t="str">
        <f aca="false">H711/M711</f>
        <v>#DIV/0!</v>
      </c>
      <c r="T711" s="0" t="str">
        <f aca="false">M711/N711</f>
        <v>#DIV/0!</v>
      </c>
    </row>
    <row r="712" customFormat="false" ht="15.75" hidden="false" customHeight="true" outlineLevel="0" collapsed="false">
      <c r="B712" s="0" t="s">
        <v>100</v>
      </c>
      <c r="C712" s="0" t="s">
        <v>51</v>
      </c>
      <c r="F712" s="0" t="n">
        <v>2020</v>
      </c>
      <c r="G712" s="0" t="n">
        <v>6</v>
      </c>
      <c r="H712" s="0" t="n">
        <v>0</v>
      </c>
      <c r="I712" s="0" t="n">
        <v>0</v>
      </c>
      <c r="J712" s="0" t="str">
        <f aca="false">I712-H712</f>
        <v>-   €</v>
      </c>
      <c r="K712" s="0" t="str">
        <f aca="false">H712/I712</f>
        <v>#DIV/0!</v>
      </c>
      <c r="L712" s="0" t="str">
        <f aca="false">N712/P712</f>
        <v>#DIV/0!</v>
      </c>
      <c r="M712" s="0" t="n">
        <v>0</v>
      </c>
      <c r="O712" s="0" t="str">
        <f aca="false">H712/N712</f>
        <v>#DIV/0!</v>
      </c>
      <c r="P712" s="0" t="n">
        <v>0</v>
      </c>
      <c r="Q712" s="0" t="str">
        <f aca="false">I712/H712</f>
        <v>#DIV/0!</v>
      </c>
      <c r="R712" s="0" t="str">
        <f aca="false">I712/M712</f>
        <v>#DIV/0!</v>
      </c>
      <c r="S712" s="0" t="str">
        <f aca="false">H712/M712</f>
        <v>#DIV/0!</v>
      </c>
      <c r="T712" s="0" t="str">
        <f aca="false">M712/N712</f>
        <v>#DIV/0!</v>
      </c>
    </row>
    <row r="713" customFormat="false" ht="15.75" hidden="false" customHeight="true" outlineLevel="0" collapsed="false">
      <c r="B713" s="0" t="s">
        <v>100</v>
      </c>
      <c r="C713" s="0" t="s">
        <v>52</v>
      </c>
      <c r="F713" s="0" t="n">
        <v>2020</v>
      </c>
      <c r="G713" s="0" t="n">
        <v>6</v>
      </c>
      <c r="H713" s="0" t="n">
        <v>0</v>
      </c>
      <c r="I713" s="0" t="n">
        <v>0</v>
      </c>
      <c r="J713" s="0" t="str">
        <f aca="false">I713-H713</f>
        <v>-   €</v>
      </c>
      <c r="K713" s="0" t="str">
        <f aca="false">H713/I713</f>
        <v>#DIV/0!</v>
      </c>
      <c r="L713" s="0" t="str">
        <f aca="false">N713/P713</f>
        <v>#DIV/0!</v>
      </c>
      <c r="M713" s="0" t="n">
        <v>0</v>
      </c>
      <c r="N713" s="0" t="n">
        <v>0</v>
      </c>
      <c r="O713" s="0" t="str">
        <f aca="false">H713/N713</f>
        <v>#DIV/0!</v>
      </c>
      <c r="P713" s="0" t="n">
        <v>0</v>
      </c>
      <c r="Q713" s="0" t="str">
        <f aca="false">I713/H713</f>
        <v>#DIV/0!</v>
      </c>
      <c r="R713" s="0" t="str">
        <f aca="false">I713/M713</f>
        <v>#DIV/0!</v>
      </c>
      <c r="S713" s="0" t="str">
        <f aca="false">H713/M713</f>
        <v>#DIV/0!</v>
      </c>
      <c r="T713" s="0" t="str">
        <f aca="false">M713/N713</f>
        <v>#DIV/0!</v>
      </c>
    </row>
    <row r="714" customFormat="false" ht="15.75" hidden="false" customHeight="true" outlineLevel="0" collapsed="false">
      <c r="B714" s="0" t="s">
        <v>100</v>
      </c>
      <c r="C714" s="0" t="s">
        <v>49</v>
      </c>
      <c r="F714" s="0" t="n">
        <v>2020</v>
      </c>
      <c r="G714" s="0" t="n">
        <v>7</v>
      </c>
      <c r="H714" s="0" t="n">
        <v>0</v>
      </c>
      <c r="I714" s="0" t="n">
        <v>0</v>
      </c>
      <c r="J714" s="0" t="str">
        <f aca="false">I714-H714</f>
        <v>-   €</v>
      </c>
      <c r="K714" s="0" t="str">
        <f aca="false">H714/I714</f>
        <v>#DIV/0!</v>
      </c>
      <c r="L714" s="0" t="str">
        <f aca="false">N714/P714</f>
        <v>#DIV/0!</v>
      </c>
      <c r="M714" s="0" t="n">
        <v>0</v>
      </c>
      <c r="N714" s="0" t="n">
        <v>0</v>
      </c>
      <c r="O714" s="0" t="str">
        <f aca="false">H714/N714</f>
        <v>#DIV/0!</v>
      </c>
      <c r="P714" s="0" t="n">
        <v>0</v>
      </c>
      <c r="Q714" s="0" t="str">
        <f aca="false">I714/H714</f>
        <v>#DIV/0!</v>
      </c>
      <c r="R714" s="0" t="str">
        <f aca="false">I714/M714</f>
        <v>#DIV/0!</v>
      </c>
      <c r="S714" s="0" t="str">
        <f aca="false">H714/M714</f>
        <v>#DIV/0!</v>
      </c>
      <c r="T714" s="0" t="str">
        <f aca="false">M714/N714</f>
        <v>#DIV/0!</v>
      </c>
    </row>
    <row r="715" customFormat="false" ht="15.75" hidden="false" customHeight="true" outlineLevel="0" collapsed="false">
      <c r="B715" s="0" t="s">
        <v>100</v>
      </c>
      <c r="C715" s="0" t="s">
        <v>3</v>
      </c>
      <c r="F715" s="0" t="n">
        <v>2020</v>
      </c>
      <c r="G715" s="0" t="n">
        <v>7</v>
      </c>
      <c r="H715" s="0" t="n">
        <v>341.32</v>
      </c>
      <c r="I715" s="0" t="n">
        <v>360.53</v>
      </c>
      <c r="J715" s="0" t="str">
        <f aca="false">I715-H715</f>
        <v>19.21 €</v>
      </c>
      <c r="K715" s="0" t="str">
        <f aca="false">H715/I715</f>
        <v>94.67%</v>
      </c>
      <c r="L715" s="0" t="str">
        <f aca="false">N715/P715</f>
        <v>0.21%</v>
      </c>
      <c r="M715" s="0" t="n">
        <v>33</v>
      </c>
      <c r="N715" s="0" t="n">
        <v>735</v>
      </c>
      <c r="O715" s="0" t="str">
        <f aca="false">H715/N715</f>
        <v>0.46 €</v>
      </c>
      <c r="P715" s="0" t="n">
        <v>353254</v>
      </c>
      <c r="Q715" s="0" t="str">
        <f aca="false">I715/H715</f>
        <v>106%</v>
      </c>
      <c r="R715" s="0" t="str">
        <f aca="false">I715/M715</f>
        <v>10.93 €</v>
      </c>
      <c r="S715" s="0" t="str">
        <f aca="false">H715/M715</f>
        <v>10.34 €</v>
      </c>
      <c r="T715" s="0" t="str">
        <f aca="false">M715/N715</f>
        <v>4%</v>
      </c>
    </row>
    <row r="716" customFormat="false" ht="15.75" hidden="false" customHeight="true" outlineLevel="0" collapsed="false">
      <c r="B716" s="0" t="s">
        <v>100</v>
      </c>
      <c r="C716" s="0" t="s">
        <v>50</v>
      </c>
      <c r="F716" s="0" t="n">
        <v>2020</v>
      </c>
      <c r="G716" s="0" t="n">
        <v>7</v>
      </c>
      <c r="H716" s="0" t="n">
        <v>0</v>
      </c>
      <c r="I716" s="0" t="n">
        <v>0</v>
      </c>
      <c r="J716" s="0" t="str">
        <f aca="false">I716-H716</f>
        <v>-   €</v>
      </c>
      <c r="K716" s="0" t="str">
        <f aca="false">H716/I716</f>
        <v>#DIV/0!</v>
      </c>
      <c r="L716" s="0" t="str">
        <f aca="false">N716/P716</f>
        <v>#DIV/0!</v>
      </c>
      <c r="M716" s="0" t="n">
        <v>0</v>
      </c>
      <c r="N716" s="0" t="n">
        <v>0</v>
      </c>
      <c r="O716" s="0" t="str">
        <f aca="false">H716/N716</f>
        <v>#DIV/0!</v>
      </c>
      <c r="P716" s="0" t="n">
        <v>0</v>
      </c>
      <c r="Q716" s="0" t="str">
        <f aca="false">I716/H716</f>
        <v>#DIV/0!</v>
      </c>
      <c r="R716" s="0" t="str">
        <f aca="false">I716/M716</f>
        <v>#DIV/0!</v>
      </c>
      <c r="S716" s="0" t="str">
        <f aca="false">H716/M716</f>
        <v>#DIV/0!</v>
      </c>
      <c r="T716" s="0" t="str">
        <f aca="false">M716/N716</f>
        <v>#DIV/0!</v>
      </c>
    </row>
    <row r="717" customFormat="false" ht="15.75" hidden="false" customHeight="true" outlineLevel="0" collapsed="false">
      <c r="B717" s="0" t="s">
        <v>100</v>
      </c>
      <c r="C717" s="0" t="s">
        <v>51</v>
      </c>
      <c r="F717" s="0" t="n">
        <v>2020</v>
      </c>
      <c r="G717" s="0" t="n">
        <v>7</v>
      </c>
      <c r="H717" s="0" t="n">
        <v>0</v>
      </c>
      <c r="I717" s="0" t="n">
        <v>0</v>
      </c>
      <c r="J717" s="0" t="str">
        <f aca="false">I717-H717</f>
        <v>-   €</v>
      </c>
      <c r="K717" s="0" t="str">
        <f aca="false">H717/I717</f>
        <v>#DIV/0!</v>
      </c>
      <c r="L717" s="0" t="str">
        <f aca="false">N717/P717</f>
        <v>#DIV/0!</v>
      </c>
      <c r="M717" s="0" t="n">
        <v>0</v>
      </c>
      <c r="O717" s="0" t="str">
        <f aca="false">H717/N717</f>
        <v>#DIV/0!</v>
      </c>
      <c r="P717" s="0" t="n">
        <v>0</v>
      </c>
      <c r="Q717" s="0" t="str">
        <f aca="false">I717/H717</f>
        <v>#DIV/0!</v>
      </c>
      <c r="R717" s="0" t="str">
        <f aca="false">I717/M717</f>
        <v>#DIV/0!</v>
      </c>
      <c r="S717" s="0" t="str">
        <f aca="false">H717/M717</f>
        <v>#DIV/0!</v>
      </c>
      <c r="T717" s="0" t="str">
        <f aca="false">M717/N717</f>
        <v>#DIV/0!</v>
      </c>
    </row>
    <row r="718" customFormat="false" ht="15.75" hidden="false" customHeight="true" outlineLevel="0" collapsed="false">
      <c r="B718" s="0" t="s">
        <v>100</v>
      </c>
      <c r="C718" s="0" t="s">
        <v>52</v>
      </c>
      <c r="F718" s="0" t="n">
        <v>2020</v>
      </c>
      <c r="G718" s="0" t="n">
        <v>7</v>
      </c>
      <c r="H718" s="0" t="n">
        <v>0</v>
      </c>
      <c r="I718" s="0" t="n">
        <v>0</v>
      </c>
      <c r="J718" s="0" t="str">
        <f aca="false">I718-H718</f>
        <v>-   €</v>
      </c>
      <c r="K718" s="0" t="str">
        <f aca="false">H718/I718</f>
        <v>#DIV/0!</v>
      </c>
      <c r="L718" s="0" t="str">
        <f aca="false">N718/P718</f>
        <v>#DIV/0!</v>
      </c>
      <c r="M718" s="0" t="n">
        <v>0</v>
      </c>
      <c r="N718" s="0" t="n">
        <v>0</v>
      </c>
      <c r="O718" s="0" t="str">
        <f aca="false">H718/N718</f>
        <v>#DIV/0!</v>
      </c>
      <c r="P718" s="0" t="n">
        <v>0</v>
      </c>
      <c r="Q718" s="0" t="str">
        <f aca="false">I718/H718</f>
        <v>#DIV/0!</v>
      </c>
      <c r="R718" s="0" t="str">
        <f aca="false">I718/M718</f>
        <v>#DIV/0!</v>
      </c>
      <c r="S718" s="0" t="str">
        <f aca="false">H718/M718</f>
        <v>#DIV/0!</v>
      </c>
      <c r="T718" s="0" t="str">
        <f aca="false">M718/N718</f>
        <v>#DIV/0!</v>
      </c>
    </row>
    <row r="719" customFormat="false" ht="15.75" hidden="false" customHeight="true" outlineLevel="0" collapsed="false">
      <c r="B719" s="0" t="s">
        <v>101</v>
      </c>
      <c r="C719" s="0" t="s">
        <v>3</v>
      </c>
      <c r="F719" s="0" t="n">
        <v>2019</v>
      </c>
      <c r="G719" s="0" t="n">
        <v>10</v>
      </c>
      <c r="H719" s="0" t="n">
        <v>94.3</v>
      </c>
      <c r="I719" s="0" t="n">
        <v>2237.71</v>
      </c>
      <c r="J719" s="0" t="str">
        <f aca="false">I719-H719</f>
        <v>2,143.41 €</v>
      </c>
      <c r="K719" s="0" t="str">
        <f aca="false">H719/I719</f>
        <v>4.21%</v>
      </c>
      <c r="L719" s="0" t="str">
        <f aca="false">N719/P719</f>
        <v>0.46%</v>
      </c>
      <c r="M719" s="0" t="n">
        <v>148</v>
      </c>
      <c r="N719" s="0" t="n">
        <v>530</v>
      </c>
      <c r="O719" s="0" t="str">
        <f aca="false">H719/N719</f>
        <v>0.18 €</v>
      </c>
      <c r="P719" s="0" t="n">
        <v>116464</v>
      </c>
      <c r="Q719" s="0" t="str">
        <f aca="false">I719/H719</f>
        <v>2373%</v>
      </c>
      <c r="R719" s="0" t="str">
        <f aca="false">I719/M719</f>
        <v>15.12 €</v>
      </c>
      <c r="S719" s="0" t="str">
        <f aca="false">H719/M719</f>
        <v>0.64 €</v>
      </c>
      <c r="T719" s="0" t="str">
        <f aca="false">M719/N719</f>
        <v>28%</v>
      </c>
    </row>
    <row r="720" customFormat="false" ht="15.75" hidden="false" customHeight="true" outlineLevel="0" collapsed="false">
      <c r="B720" s="0" t="s">
        <v>101</v>
      </c>
      <c r="C720" s="0" t="s">
        <v>3</v>
      </c>
      <c r="F720" s="0" t="n">
        <v>2019</v>
      </c>
      <c r="G720" s="0" t="n">
        <v>11</v>
      </c>
      <c r="H720" s="0" t="n">
        <v>169.86</v>
      </c>
      <c r="I720" s="0" t="n">
        <v>3762.58</v>
      </c>
      <c r="J720" s="0" t="str">
        <f aca="false">I720-H720</f>
        <v>3,592.72 €</v>
      </c>
      <c r="K720" s="0" t="str">
        <f aca="false">H720/I720</f>
        <v>4.51%</v>
      </c>
      <c r="L720" s="0" t="str">
        <f aca="false">N720/P720</f>
        <v>0.55%</v>
      </c>
      <c r="M720" s="0" t="n">
        <v>237</v>
      </c>
      <c r="N720" s="0" t="n">
        <v>1460</v>
      </c>
      <c r="O720" s="0" t="str">
        <f aca="false">H720/N720</f>
        <v>0.12 €</v>
      </c>
      <c r="P720" s="0" t="n">
        <v>265056</v>
      </c>
      <c r="Q720" s="0" t="str">
        <f aca="false">I720/H720</f>
        <v>2215%</v>
      </c>
      <c r="R720" s="0" t="str">
        <f aca="false">I720/M720</f>
        <v>15.88 €</v>
      </c>
      <c r="S720" s="0" t="str">
        <f aca="false">H720/M720</f>
        <v>0.72 €</v>
      </c>
      <c r="T720" s="0" t="str">
        <f aca="false">M720/N720</f>
        <v>16%</v>
      </c>
    </row>
    <row r="721" customFormat="false" ht="15.75" hidden="false" customHeight="true" outlineLevel="0" collapsed="false">
      <c r="B721" s="0" t="s">
        <v>101</v>
      </c>
      <c r="C721" s="0" t="s">
        <v>3</v>
      </c>
      <c r="F721" s="0" t="n">
        <v>2019</v>
      </c>
      <c r="G721" s="0" t="n">
        <v>12</v>
      </c>
      <c r="H721" s="0" t="n">
        <v>93.73</v>
      </c>
      <c r="I721" s="0" t="n">
        <v>3584.49</v>
      </c>
      <c r="J721" s="0" t="str">
        <f aca="false">I721-H721</f>
        <v>3,490.76 €</v>
      </c>
      <c r="K721" s="0" t="str">
        <f aca="false">H721/I721</f>
        <v>2.61%</v>
      </c>
      <c r="L721" s="0" t="str">
        <f aca="false">N721/P721</f>
        <v>0.54%</v>
      </c>
      <c r="M721" s="0" t="n">
        <v>201</v>
      </c>
      <c r="N721" s="0" t="n">
        <v>930</v>
      </c>
      <c r="O721" s="0" t="str">
        <f aca="false">H721/N721</f>
        <v>0.10 €</v>
      </c>
      <c r="P721" s="0" t="n">
        <v>173637</v>
      </c>
      <c r="Q721" s="0" t="str">
        <f aca="false">I721/H721</f>
        <v>3824%</v>
      </c>
      <c r="R721" s="0" t="str">
        <f aca="false">I721/M721</f>
        <v>17.83 €</v>
      </c>
      <c r="S721" s="0" t="str">
        <f aca="false">H721/M721</f>
        <v>0.47 €</v>
      </c>
      <c r="T721" s="0" t="str">
        <f aca="false">M721/N721</f>
        <v>22%</v>
      </c>
    </row>
    <row r="722" customFormat="false" ht="15.75" hidden="false" customHeight="true" outlineLevel="0" collapsed="false">
      <c r="B722" s="0" t="s">
        <v>101</v>
      </c>
      <c r="C722" s="0" t="s">
        <v>3</v>
      </c>
      <c r="F722" s="0" t="n">
        <v>2020</v>
      </c>
      <c r="G722" s="0" t="n">
        <v>1</v>
      </c>
      <c r="H722" s="0" t="n">
        <v>155.26</v>
      </c>
      <c r="I722" s="0" t="n">
        <v>5921.86</v>
      </c>
      <c r="J722" s="0" t="str">
        <f aca="false">I722-H722</f>
        <v>5,766.60 €</v>
      </c>
      <c r="K722" s="0" t="str">
        <f aca="false">H722/I722</f>
        <v>2.62%</v>
      </c>
      <c r="L722" s="0" t="str">
        <f aca="false">N722/P722</f>
        <v>0.51%</v>
      </c>
      <c r="M722" s="0" t="n">
        <v>379</v>
      </c>
      <c r="N722" s="0" t="n">
        <v>1645</v>
      </c>
      <c r="O722" s="0" t="str">
        <f aca="false">H722/N722</f>
        <v>0.09 €</v>
      </c>
      <c r="P722" s="0" t="n">
        <v>324255</v>
      </c>
      <c r="Q722" s="0" t="str">
        <f aca="false">I722/H722</f>
        <v>3814%</v>
      </c>
      <c r="R722" s="0" t="str">
        <f aca="false">I722/M722</f>
        <v>15.62 €</v>
      </c>
      <c r="S722" s="0" t="str">
        <f aca="false">H722/M722</f>
        <v>0.41 €</v>
      </c>
      <c r="T722" s="0" t="str">
        <f aca="false">M722/N722</f>
        <v>23%</v>
      </c>
    </row>
    <row r="723" customFormat="false" ht="15.75" hidden="false" customHeight="true" outlineLevel="0" collapsed="false">
      <c r="B723" s="0" t="s">
        <v>101</v>
      </c>
      <c r="C723" s="0" t="s">
        <v>3</v>
      </c>
      <c r="F723" s="0" t="n">
        <v>2020</v>
      </c>
      <c r="G723" s="0" t="n">
        <v>2</v>
      </c>
      <c r="H723" s="0" t="n">
        <v>189.41</v>
      </c>
      <c r="I723" s="0" t="n">
        <v>6676.41</v>
      </c>
      <c r="J723" s="0" t="str">
        <f aca="false">I723-H723</f>
        <v>6,487.00 €</v>
      </c>
      <c r="K723" s="0" t="str">
        <f aca="false">H723/I723</f>
        <v>2.84%</v>
      </c>
      <c r="L723" s="0" t="str">
        <f aca="false">N723/P723</f>
        <v>0.42%</v>
      </c>
      <c r="M723" s="0" t="n">
        <v>465</v>
      </c>
      <c r="N723" s="0" t="n">
        <v>1870</v>
      </c>
      <c r="O723" s="0" t="str">
        <f aca="false">H723/N723</f>
        <v>0.10 €</v>
      </c>
      <c r="P723" s="0" t="n">
        <v>441219</v>
      </c>
      <c r="Q723" s="0" t="str">
        <f aca="false">I723/H723</f>
        <v>3525%</v>
      </c>
      <c r="R723" s="0" t="str">
        <f aca="false">I723/M723</f>
        <v>14.36 €</v>
      </c>
      <c r="S723" s="0" t="str">
        <f aca="false">H723/M723</f>
        <v>0.41 €</v>
      </c>
      <c r="T723" s="0" t="str">
        <f aca="false">M723/N723</f>
        <v>25%</v>
      </c>
    </row>
    <row r="724" customFormat="false" ht="15.75" hidden="false" customHeight="true" outlineLevel="0" collapsed="false">
      <c r="B724" s="0" t="s">
        <v>101</v>
      </c>
      <c r="C724" s="0" t="s">
        <v>3</v>
      </c>
      <c r="F724" s="0" t="n">
        <v>2020</v>
      </c>
      <c r="G724" s="0" t="n">
        <v>3</v>
      </c>
      <c r="H724" s="0" t="n">
        <v>156.84</v>
      </c>
      <c r="I724" s="0" t="n">
        <v>4638.32</v>
      </c>
      <c r="J724" s="0" t="str">
        <f aca="false">I724-H724</f>
        <v>4,481.48 €</v>
      </c>
      <c r="K724" s="0" t="str">
        <f aca="false">H724/I724</f>
        <v>3.38%</v>
      </c>
      <c r="L724" s="0" t="str">
        <f aca="false">N724/P724</f>
        <v>0.40%</v>
      </c>
      <c r="M724" s="0" t="n">
        <v>302</v>
      </c>
      <c r="N724" s="0" t="n">
        <v>1472</v>
      </c>
      <c r="O724" s="0" t="str">
        <f aca="false">H724/N724</f>
        <v>0.11 €</v>
      </c>
      <c r="P724" s="0" t="n">
        <v>372074</v>
      </c>
      <c r="Q724" s="0" t="str">
        <f aca="false">I724/H724</f>
        <v>2957%</v>
      </c>
      <c r="R724" s="0" t="str">
        <f aca="false">I724/M724</f>
        <v>15.36 €</v>
      </c>
      <c r="S724" s="0" t="str">
        <f aca="false">H724/M724</f>
        <v>0.52 €</v>
      </c>
      <c r="T724" s="0" t="str">
        <f aca="false">M724/N724</f>
        <v>21%</v>
      </c>
    </row>
    <row r="725" customFormat="false" ht="15.75" hidden="false" customHeight="true" outlineLevel="0" collapsed="false">
      <c r="B725" s="0" t="s">
        <v>101</v>
      </c>
      <c r="C725" s="0" t="s">
        <v>3</v>
      </c>
      <c r="F725" s="0" t="n">
        <v>2020</v>
      </c>
      <c r="G725" s="0" t="n">
        <v>4</v>
      </c>
      <c r="H725" s="0" t="n">
        <v>81.46</v>
      </c>
      <c r="I725" s="0" t="n">
        <v>1784.23</v>
      </c>
      <c r="J725" s="0" t="str">
        <f aca="false">I725-H725</f>
        <v>1,702.77 €</v>
      </c>
      <c r="K725" s="0" t="str">
        <f aca="false">H725/I725</f>
        <v>4.57%</v>
      </c>
      <c r="L725" s="0" t="str">
        <f aca="false">N725/P725</f>
        <v>0.49%</v>
      </c>
      <c r="M725" s="0" t="n">
        <v>116</v>
      </c>
      <c r="N725" s="0" t="n">
        <v>939</v>
      </c>
      <c r="O725" s="0" t="str">
        <f aca="false">H725/N725</f>
        <v>0.09 €</v>
      </c>
      <c r="P725" s="0" t="n">
        <v>189789</v>
      </c>
      <c r="Q725" s="0" t="str">
        <f aca="false">I725/H725</f>
        <v>2190%</v>
      </c>
      <c r="R725" s="0" t="str">
        <f aca="false">I725/M725</f>
        <v>15.38 €</v>
      </c>
      <c r="S725" s="0" t="str">
        <f aca="false">H725/M725</f>
        <v>0.70 €</v>
      </c>
      <c r="T725" s="0" t="str">
        <f aca="false">M725/N725</f>
        <v>12%</v>
      </c>
    </row>
    <row r="726" customFormat="false" ht="15.75" hidden="false" customHeight="true" outlineLevel="0" collapsed="false">
      <c r="B726" s="0" t="s">
        <v>101</v>
      </c>
      <c r="C726" s="0" t="s">
        <v>3</v>
      </c>
      <c r="F726" s="0" t="n">
        <v>2020</v>
      </c>
      <c r="G726" s="0" t="n">
        <v>5</v>
      </c>
      <c r="H726" s="0" t="n">
        <v>95.34</v>
      </c>
      <c r="I726" s="0" t="n">
        <v>2765.14</v>
      </c>
      <c r="J726" s="0" t="str">
        <f aca="false">I726-H726</f>
        <v>2,669.80 €</v>
      </c>
      <c r="K726" s="0" t="str">
        <f aca="false">H726/I726</f>
        <v>3.45%</v>
      </c>
      <c r="L726" s="0" t="str">
        <f aca="false">N726/P726</f>
        <v>0.48%</v>
      </c>
      <c r="M726" s="0" t="n">
        <v>160</v>
      </c>
      <c r="N726" s="0" t="n">
        <v>895</v>
      </c>
      <c r="O726" s="0" t="str">
        <f aca="false">H726/N726</f>
        <v>0.11 €</v>
      </c>
      <c r="P726" s="0" t="n">
        <v>185959</v>
      </c>
      <c r="Q726" s="0" t="str">
        <f aca="false">I726/H726</f>
        <v>2900%</v>
      </c>
      <c r="R726" s="0" t="str">
        <f aca="false">I726/M726</f>
        <v>17.28 €</v>
      </c>
      <c r="S726" s="0" t="str">
        <f aca="false">H726/M726</f>
        <v>0.60 €</v>
      </c>
      <c r="T726" s="0" t="str">
        <f aca="false">M726/N726</f>
        <v>18%</v>
      </c>
    </row>
    <row r="727" customFormat="false" ht="15.75" hidden="false" customHeight="true" outlineLevel="0" collapsed="false">
      <c r="B727" s="0" t="s">
        <v>101</v>
      </c>
      <c r="C727" s="0" t="s">
        <v>3</v>
      </c>
      <c r="F727" s="0" t="n">
        <v>2020</v>
      </c>
      <c r="G727" s="0" t="n">
        <v>6</v>
      </c>
      <c r="H727" s="0" t="n">
        <v>134.98</v>
      </c>
      <c r="I727" s="0" t="n">
        <v>4349.91</v>
      </c>
      <c r="J727" s="0" t="str">
        <f aca="false">I727-H727</f>
        <v>4,214.93 €</v>
      </c>
      <c r="K727" s="0" t="str">
        <f aca="false">H727/I727</f>
        <v>3.10%</v>
      </c>
      <c r="L727" s="0" t="str">
        <f aca="false">N727/P727</f>
        <v>0.56%</v>
      </c>
      <c r="M727" s="0" t="n">
        <v>224</v>
      </c>
      <c r="N727" s="0" t="n">
        <v>1142</v>
      </c>
      <c r="O727" s="0" t="str">
        <f aca="false">H727/N727</f>
        <v>0.12 €</v>
      </c>
      <c r="P727" s="0" t="n">
        <v>202914</v>
      </c>
      <c r="Q727" s="0" t="str">
        <f aca="false">I727/H727</f>
        <v>3223%</v>
      </c>
      <c r="R727" s="0" t="str">
        <f aca="false">I727/M727</f>
        <v>19.42 €</v>
      </c>
      <c r="S727" s="0" t="str">
        <f aca="false">H727/M727</f>
        <v>0.60 €</v>
      </c>
      <c r="T727" s="0" t="str">
        <f aca="false">M727/N727</f>
        <v>20%</v>
      </c>
    </row>
    <row r="728" customFormat="false" ht="15.75" hidden="false" customHeight="true" outlineLevel="0" collapsed="false">
      <c r="B728" s="0" t="s">
        <v>101</v>
      </c>
      <c r="C728" s="0" t="s">
        <v>3</v>
      </c>
      <c r="F728" s="0" t="n">
        <v>2020</v>
      </c>
      <c r="G728" s="0" t="n">
        <v>7</v>
      </c>
      <c r="H728" s="0" t="n">
        <v>158.55</v>
      </c>
      <c r="I728" s="0" t="n">
        <v>5544.56</v>
      </c>
      <c r="J728" s="0" t="str">
        <f aca="false">I728-H728</f>
        <v>5,386.01 €</v>
      </c>
      <c r="K728" s="0" t="str">
        <f aca="false">H728/I728</f>
        <v>2.86%</v>
      </c>
      <c r="L728" s="0" t="str">
        <f aca="false">N728/P728</f>
        <v>0.47%</v>
      </c>
      <c r="M728" s="0" t="n">
        <v>306</v>
      </c>
      <c r="N728" s="0" t="n">
        <v>1105</v>
      </c>
      <c r="O728" s="0" t="str">
        <f aca="false">H728/N728</f>
        <v>0.14 €</v>
      </c>
      <c r="P728" s="0" t="n">
        <v>235181</v>
      </c>
      <c r="Q728" s="0" t="str">
        <f aca="false">I728/H728</f>
        <v>3497%</v>
      </c>
      <c r="R728" s="0" t="str">
        <f aca="false">I728/M728</f>
        <v>18.12 €</v>
      </c>
      <c r="S728" s="0" t="str">
        <f aca="false">H728/M728</f>
        <v>0.52 €</v>
      </c>
      <c r="T728" s="0" t="str">
        <f aca="false">M728/N728</f>
        <v>28%</v>
      </c>
    </row>
    <row r="729" customFormat="false" ht="15.75" hidden="false" customHeight="true" outlineLevel="0" collapsed="false">
      <c r="B729" s="0" t="s">
        <v>102</v>
      </c>
      <c r="C729" s="0" t="s">
        <v>3</v>
      </c>
      <c r="F729" s="0" t="n">
        <v>2020</v>
      </c>
      <c r="G729" s="0" t="n">
        <v>5</v>
      </c>
      <c r="H729" s="0" t="n">
        <v>8.63</v>
      </c>
      <c r="I729" s="0" t="n">
        <v>0</v>
      </c>
      <c r="J729" s="0" t="str">
        <f aca="false">I729-H729</f>
        <v>- 8.63 €</v>
      </c>
      <c r="K729" s="0" t="str">
        <f aca="false">H729/I729</f>
        <v>#DIV/0!</v>
      </c>
      <c r="L729" s="0" t="str">
        <f aca="false">N729/P729</f>
        <v>0.60%</v>
      </c>
      <c r="M729" s="0" t="n">
        <v>0</v>
      </c>
      <c r="N729" s="0" t="n">
        <v>74</v>
      </c>
      <c r="O729" s="0" t="str">
        <f aca="false">H729/N729</f>
        <v>0.12 €</v>
      </c>
      <c r="P729" s="0" t="n">
        <v>12234</v>
      </c>
      <c r="Q729" s="0" t="str">
        <f aca="false">I729/H729</f>
        <v>0%</v>
      </c>
      <c r="R729" s="0" t="str">
        <f aca="false">I729/M729</f>
        <v>#DIV/0!</v>
      </c>
      <c r="S729" s="0" t="str">
        <f aca="false">H729/M729</f>
        <v>#DIV/0!</v>
      </c>
      <c r="T729" s="0" t="str">
        <f aca="false">M729/N729</f>
        <v>0%</v>
      </c>
    </row>
    <row r="730" customFormat="false" ht="15.75" hidden="false" customHeight="true" outlineLevel="0" collapsed="false">
      <c r="B730" s="0" t="s">
        <v>102</v>
      </c>
      <c r="C730" s="0" t="s">
        <v>3</v>
      </c>
      <c r="F730" s="0" t="n">
        <v>2020</v>
      </c>
      <c r="G730" s="0" t="n">
        <v>6</v>
      </c>
      <c r="H730" s="0" t="n">
        <v>930.77</v>
      </c>
      <c r="I730" s="0" t="n">
        <v>1624.75</v>
      </c>
      <c r="J730" s="0" t="str">
        <f aca="false">I730-H730</f>
        <v>693.98 €</v>
      </c>
      <c r="K730" s="0" t="str">
        <f aca="false">H730/I730</f>
        <v>57.29%</v>
      </c>
      <c r="L730" s="0" t="str">
        <f aca="false">N730/P730</f>
        <v>0.29%</v>
      </c>
      <c r="M730" s="0" t="n">
        <v>104</v>
      </c>
      <c r="N730" s="0" t="n">
        <v>6153</v>
      </c>
      <c r="O730" s="0" t="str">
        <f aca="false">H730/N730</f>
        <v>0.15 €</v>
      </c>
      <c r="P730" s="0" t="n">
        <v>2123554</v>
      </c>
      <c r="Q730" s="0" t="str">
        <f aca="false">I730/H730</f>
        <v>175%</v>
      </c>
      <c r="R730" s="0" t="str">
        <f aca="false">I730/M730</f>
        <v>15.62 €</v>
      </c>
      <c r="S730" s="0" t="str">
        <f aca="false">H730/M730</f>
        <v>8.95 €</v>
      </c>
      <c r="T730" s="0" t="str">
        <f aca="false">M730/N730</f>
        <v>2%</v>
      </c>
    </row>
    <row r="731" customFormat="false" ht="15.75" hidden="false" customHeight="true" outlineLevel="0" collapsed="false">
      <c r="B731" s="0" t="s">
        <v>102</v>
      </c>
      <c r="C731" s="0" t="s">
        <v>3</v>
      </c>
      <c r="F731" s="0" t="n">
        <v>2020</v>
      </c>
      <c r="G731" s="0" t="n">
        <v>7</v>
      </c>
      <c r="H731" s="0" t="n">
        <v>339.63</v>
      </c>
      <c r="I731" s="0" t="n">
        <v>772.5</v>
      </c>
      <c r="J731" s="0" t="str">
        <f aca="false">I731-H731</f>
        <v>432.87 €</v>
      </c>
      <c r="K731" s="0" t="str">
        <f aca="false">H731/I731</f>
        <v>43.97%</v>
      </c>
      <c r="L731" s="0" t="str">
        <f aca="false">N731/P731</f>
        <v>0.52%</v>
      </c>
      <c r="M731" s="0" t="n">
        <v>50</v>
      </c>
      <c r="N731" s="0" t="n">
        <v>2037</v>
      </c>
      <c r="O731" s="0" t="str">
        <f aca="false">H731/N731</f>
        <v>0.17 €</v>
      </c>
      <c r="P731" s="0" t="n">
        <v>391556</v>
      </c>
      <c r="Q731" s="0" t="str">
        <f aca="false">I731/H731</f>
        <v>227%</v>
      </c>
      <c r="R731" s="0" t="str">
        <f aca="false">I731/M731</f>
        <v>15.45 €</v>
      </c>
      <c r="S731" s="0" t="str">
        <f aca="false">H731/M731</f>
        <v>6.79 €</v>
      </c>
      <c r="T731" s="0" t="str">
        <f aca="false">M731/N731</f>
        <v>2%</v>
      </c>
    </row>
    <row r="732" customFormat="false" ht="15.75" hidden="false" customHeight="true" outlineLevel="0" collapsed="false">
      <c r="B732" s="0" t="s">
        <v>103</v>
      </c>
      <c r="C732" s="0" t="s">
        <v>3</v>
      </c>
      <c r="F732" s="0" t="n">
        <v>2019</v>
      </c>
      <c r="G732" s="0" t="n">
        <v>11</v>
      </c>
      <c r="H732" s="0" t="n">
        <v>192.87</v>
      </c>
      <c r="I732" s="0" t="n">
        <v>441.83</v>
      </c>
      <c r="J732" s="0" t="str">
        <f aca="false">I732-H732</f>
        <v>248.96 €</v>
      </c>
      <c r="K732" s="0" t="str">
        <f aca="false">H732/I732</f>
        <v>43.65%</v>
      </c>
      <c r="L732" s="0" t="str">
        <f aca="false">N732/P732</f>
        <v>0.44%</v>
      </c>
      <c r="M732" s="0" t="n">
        <v>36</v>
      </c>
      <c r="N732" s="0" t="n">
        <v>1104</v>
      </c>
      <c r="O732" s="0" t="str">
        <f aca="false">H732/N732</f>
        <v>0.17 €</v>
      </c>
      <c r="P732" s="0" t="n">
        <v>253368</v>
      </c>
      <c r="Q732" s="0" t="str">
        <f aca="false">I732/H732</f>
        <v>229%</v>
      </c>
      <c r="R732" s="0" t="str">
        <f aca="false">I732/M732</f>
        <v>12.27 €</v>
      </c>
      <c r="S732" s="0" t="str">
        <f aca="false">H732/M732</f>
        <v>5.36 €</v>
      </c>
      <c r="T732" s="0" t="str">
        <f aca="false">M732/N732</f>
        <v>3%</v>
      </c>
    </row>
    <row r="733" customFormat="false" ht="15.75" hidden="false" customHeight="true" outlineLevel="0" collapsed="false">
      <c r="B733" s="0" t="s">
        <v>103</v>
      </c>
      <c r="C733" s="0" t="s">
        <v>3</v>
      </c>
      <c r="F733" s="0" t="n">
        <v>2019</v>
      </c>
      <c r="G733" s="0" t="n">
        <v>12</v>
      </c>
      <c r="H733" s="0" t="n">
        <v>419.52</v>
      </c>
      <c r="I733" s="0" t="n">
        <v>943.48</v>
      </c>
      <c r="J733" s="0" t="str">
        <f aca="false">I733-H733</f>
        <v>523.96 €</v>
      </c>
      <c r="K733" s="0" t="str">
        <f aca="false">H733/I733</f>
        <v>44.47%</v>
      </c>
      <c r="L733" s="0" t="str">
        <f aca="false">N733/P733</f>
        <v>0.41%</v>
      </c>
      <c r="M733" s="0" t="n">
        <v>102</v>
      </c>
      <c r="N733" s="0" t="n">
        <v>1950</v>
      </c>
      <c r="O733" s="0" t="str">
        <f aca="false">H733/N733</f>
        <v>0.22 €</v>
      </c>
      <c r="P733" s="0" t="n">
        <v>470984</v>
      </c>
      <c r="Q733" s="0" t="str">
        <f aca="false">I733/H733</f>
        <v>225%</v>
      </c>
      <c r="R733" s="0" t="str">
        <f aca="false">I733/M733</f>
        <v>9.25 €</v>
      </c>
      <c r="S733" s="0" t="str">
        <f aca="false">H733/M733</f>
        <v>4.11 €</v>
      </c>
      <c r="T733" s="0" t="str">
        <f aca="false">M733/N733</f>
        <v>5%</v>
      </c>
    </row>
    <row r="734" customFormat="false" ht="15.75" hidden="false" customHeight="true" outlineLevel="0" collapsed="false">
      <c r="B734" s="0" t="s">
        <v>103</v>
      </c>
      <c r="C734" s="0" t="s">
        <v>3</v>
      </c>
      <c r="F734" s="0" t="n">
        <v>2020</v>
      </c>
      <c r="G734" s="0" t="n">
        <v>1</v>
      </c>
      <c r="H734" s="0" t="n">
        <v>636.84</v>
      </c>
      <c r="I734" s="0" t="n">
        <v>1371.13</v>
      </c>
      <c r="J734" s="0" t="str">
        <f aca="false">I734-H734</f>
        <v>734.29 €</v>
      </c>
      <c r="K734" s="0" t="str">
        <f aca="false">H734/I734</f>
        <v>46.45%</v>
      </c>
      <c r="L734" s="0" t="str">
        <f aca="false">N734/P734</f>
        <v>0.36%</v>
      </c>
      <c r="M734" s="0" t="n">
        <v>152</v>
      </c>
      <c r="N734" s="0" t="n">
        <v>2535</v>
      </c>
      <c r="O734" s="0" t="str">
        <f aca="false">H734/N734</f>
        <v>0.25 €</v>
      </c>
      <c r="P734" s="0" t="n">
        <v>697413</v>
      </c>
      <c r="Q734" s="0" t="str">
        <f aca="false">I734/H734</f>
        <v>215%</v>
      </c>
      <c r="R734" s="0" t="str">
        <f aca="false">I734/M734</f>
        <v>9.02 €</v>
      </c>
      <c r="S734" s="0" t="str">
        <f aca="false">H734/M734</f>
        <v>4.19 €</v>
      </c>
      <c r="T734" s="0" t="str">
        <f aca="false">M734/N734</f>
        <v>6%</v>
      </c>
    </row>
    <row r="735" customFormat="false" ht="15.75" hidden="false" customHeight="true" outlineLevel="0" collapsed="false">
      <c r="B735" s="0" t="s">
        <v>103</v>
      </c>
      <c r="C735" s="0" t="s">
        <v>3</v>
      </c>
      <c r="F735" s="0" t="n">
        <v>2020</v>
      </c>
      <c r="G735" s="0" t="n">
        <v>2</v>
      </c>
      <c r="H735" s="0" t="n">
        <v>1004.26</v>
      </c>
      <c r="I735" s="0" t="n">
        <v>2164.79</v>
      </c>
      <c r="J735" s="0" t="str">
        <f aca="false">I735-H735</f>
        <v>1,160.53 €</v>
      </c>
      <c r="K735" s="0" t="str">
        <f aca="false">H735/I735</f>
        <v>46.39%</v>
      </c>
      <c r="L735" s="0" t="str">
        <f aca="false">N735/P735</f>
        <v>0.34%</v>
      </c>
      <c r="M735" s="0" t="n">
        <v>234</v>
      </c>
      <c r="N735" s="0" t="n">
        <v>2924</v>
      </c>
      <c r="O735" s="0" t="str">
        <f aca="false">H735/N735</f>
        <v>0.34 €</v>
      </c>
      <c r="P735" s="0" t="n">
        <v>866906</v>
      </c>
      <c r="Q735" s="0" t="str">
        <f aca="false">I735/H735</f>
        <v>216%</v>
      </c>
      <c r="R735" s="0" t="str">
        <f aca="false">I735/M735</f>
        <v>9.25 €</v>
      </c>
      <c r="S735" s="0" t="str">
        <f aca="false">H735/M735</f>
        <v>4.29 €</v>
      </c>
      <c r="T735" s="0" t="str">
        <f aca="false">M735/N735</f>
        <v>8%</v>
      </c>
    </row>
    <row r="736" customFormat="false" ht="15.75" hidden="false" customHeight="true" outlineLevel="0" collapsed="false">
      <c r="A736" s="0" t="n">
        <v>1594474400663020</v>
      </c>
      <c r="B736" s="0" t="s">
        <v>104</v>
      </c>
      <c r="C736" s="0" t="s">
        <v>3</v>
      </c>
      <c r="F736" s="0" t="n">
        <v>2019</v>
      </c>
      <c r="G736" s="0" t="n">
        <v>12</v>
      </c>
      <c r="H736" s="0" t="n">
        <v>0</v>
      </c>
      <c r="I736" s="0" t="n">
        <v>0</v>
      </c>
      <c r="J736" s="0" t="n">
        <v>0</v>
      </c>
      <c r="K736" s="0" t="str">
        <f aca="false">H736/I736</f>
        <v>#DIV/0!</v>
      </c>
      <c r="L736" s="0" t="str">
        <f aca="false">N736/P736</f>
        <v>#DIV/0!</v>
      </c>
      <c r="M736" s="0" t="n">
        <v>0</v>
      </c>
      <c r="N736" s="0" t="n">
        <v>0</v>
      </c>
      <c r="O736" s="0" t="str">
        <f aca="false">H736/N736</f>
        <v>#DIV/0!</v>
      </c>
      <c r="P736" s="0" t="n">
        <v>0</v>
      </c>
      <c r="Q736" s="0" t="str">
        <f aca="false">I736/H736</f>
        <v>#DIV/0!</v>
      </c>
      <c r="R736" s="0" t="str">
        <f aca="false">I736/M736</f>
        <v>#DIV/0!</v>
      </c>
      <c r="S736" s="0" t="str">
        <f aca="false">H736/M736</f>
        <v>#DIV/0!</v>
      </c>
      <c r="T736" s="0" t="str">
        <f aca="false">M736/N736</f>
        <v>#DIV/0!</v>
      </c>
    </row>
    <row r="737" customFormat="false" ht="15.75" hidden="false" customHeight="true" outlineLevel="0" collapsed="false">
      <c r="A737" s="0" t="n">
        <v>1594474400663020</v>
      </c>
      <c r="B737" s="0" t="s">
        <v>104</v>
      </c>
      <c r="C737" s="0" t="s">
        <v>3</v>
      </c>
      <c r="F737" s="0" t="n">
        <v>2020</v>
      </c>
      <c r="G737" s="0" t="n">
        <v>1</v>
      </c>
      <c r="H737" s="0" t="n">
        <v>9.77</v>
      </c>
      <c r="I737" s="0" t="n">
        <v>74.48</v>
      </c>
      <c r="J737" s="0" t="str">
        <f aca="false">I737-H737</f>
        <v>64.71 €</v>
      </c>
      <c r="K737" s="0" t="str">
        <f aca="false">H737/I737</f>
        <v>13.12%</v>
      </c>
      <c r="L737" s="0" t="str">
        <f aca="false">N737/P737</f>
        <v>0.46%</v>
      </c>
      <c r="M737" s="0" t="n">
        <v>5</v>
      </c>
      <c r="N737" s="0" t="n">
        <v>83</v>
      </c>
      <c r="O737" s="0" t="str">
        <f aca="false">H737/N737</f>
        <v>0.12 €</v>
      </c>
      <c r="P737" s="0" t="n">
        <v>17937</v>
      </c>
      <c r="Q737" s="0" t="str">
        <f aca="false">I737/H737</f>
        <v>762%</v>
      </c>
      <c r="R737" s="0" t="str">
        <f aca="false">I737/M737</f>
        <v>14.90 €</v>
      </c>
      <c r="S737" s="0" t="str">
        <f aca="false">H737/M737</f>
        <v>1.95 €</v>
      </c>
      <c r="T737" s="0" t="str">
        <f aca="false">M737/N737</f>
        <v>6%</v>
      </c>
    </row>
    <row r="738" customFormat="false" ht="15.75" hidden="false" customHeight="true" outlineLevel="0" collapsed="false">
      <c r="A738" s="0" t="n">
        <v>1594474400663020</v>
      </c>
      <c r="B738" s="0" t="s">
        <v>104</v>
      </c>
      <c r="C738" s="0" t="s">
        <v>3</v>
      </c>
      <c r="F738" s="0" t="n">
        <v>2020</v>
      </c>
      <c r="G738" s="0" t="n">
        <v>2</v>
      </c>
      <c r="H738" s="0" t="n">
        <v>11.6</v>
      </c>
      <c r="I738" s="0" t="n">
        <v>148.59</v>
      </c>
      <c r="J738" s="0" t="str">
        <f aca="false">I738-H738</f>
        <v>136.99 €</v>
      </c>
      <c r="K738" s="0" t="str">
        <f aca="false">H738/I738</f>
        <v>7.81%</v>
      </c>
      <c r="L738" s="0" t="str">
        <f aca="false">N738/P738</f>
        <v>0.25%</v>
      </c>
      <c r="M738" s="0" t="n">
        <v>8</v>
      </c>
      <c r="N738" s="0" t="n">
        <v>44</v>
      </c>
      <c r="O738" s="0" t="str">
        <f aca="false">H738/N738</f>
        <v>0.26 €</v>
      </c>
      <c r="P738" s="0" t="n">
        <v>17452</v>
      </c>
      <c r="Q738" s="0" t="str">
        <f aca="false">I738/H738</f>
        <v>1281%</v>
      </c>
      <c r="R738" s="0" t="str">
        <f aca="false">I738/M738</f>
        <v>18.57 €</v>
      </c>
      <c r="S738" s="0" t="str">
        <f aca="false">H738/M738</f>
        <v>1.45 €</v>
      </c>
      <c r="T738" s="0" t="str">
        <f aca="false">M738/N738</f>
        <v>18%</v>
      </c>
    </row>
    <row r="739" customFormat="false" ht="15.75" hidden="false" customHeight="true" outlineLevel="0" collapsed="false">
      <c r="A739" s="0" t="n">
        <v>1594474400663020</v>
      </c>
      <c r="B739" s="0" t="s">
        <v>104</v>
      </c>
      <c r="C739" s="0" t="s">
        <v>3</v>
      </c>
      <c r="F739" s="0" t="n">
        <v>2020</v>
      </c>
      <c r="G739" s="0" t="n">
        <v>3</v>
      </c>
      <c r="H739" s="0" t="n">
        <v>9.85</v>
      </c>
      <c r="I739" s="0" t="n">
        <v>167.65</v>
      </c>
      <c r="J739" s="0" t="str">
        <f aca="false">I739-H739</f>
        <v>157.80 €</v>
      </c>
      <c r="K739" s="0" t="str">
        <f aca="false">H739/I739</f>
        <v>5.88%</v>
      </c>
      <c r="L739" s="0" t="str">
        <f aca="false">N739/P739</f>
        <v>0.87%</v>
      </c>
      <c r="M739" s="0" t="n">
        <v>7</v>
      </c>
      <c r="N739" s="0" t="n">
        <v>47</v>
      </c>
      <c r="O739" s="0" t="str">
        <f aca="false">H739/N739</f>
        <v>0.21 €</v>
      </c>
      <c r="P739" s="0" t="n">
        <v>5422</v>
      </c>
      <c r="Q739" s="0" t="str">
        <f aca="false">I739/H739</f>
        <v>1702%</v>
      </c>
      <c r="R739" s="0" t="str">
        <f aca="false">I739/M739</f>
        <v>23.95 €</v>
      </c>
      <c r="S739" s="0" t="str">
        <f aca="false">H739/M739</f>
        <v>1.41 €</v>
      </c>
      <c r="T739" s="0" t="str">
        <f aca="false">M739/N739</f>
        <v>15%</v>
      </c>
    </row>
    <row r="740" customFormat="false" ht="15.75" hidden="false" customHeight="true" outlineLevel="0" collapsed="false">
      <c r="A740" s="0" t="n">
        <v>4186834961943440</v>
      </c>
      <c r="B740" s="0" t="s">
        <v>105</v>
      </c>
      <c r="C740" s="0" t="s">
        <v>3</v>
      </c>
      <c r="F740" s="0" t="n">
        <v>2020</v>
      </c>
      <c r="G740" s="0" t="n">
        <v>5</v>
      </c>
      <c r="H740" s="0" t="n">
        <v>62.99</v>
      </c>
      <c r="I740" s="0" t="n">
        <v>309.8</v>
      </c>
      <c r="J740" s="0" t="str">
        <f aca="false">I740-H740</f>
        <v>246.81 €</v>
      </c>
      <c r="K740" s="0" t="str">
        <f aca="false">H740/I740</f>
        <v>20.33%</v>
      </c>
      <c r="L740" s="0" t="str">
        <f aca="false">N740/P740</f>
        <v>0.21%</v>
      </c>
      <c r="M740" s="0" t="n">
        <v>4</v>
      </c>
      <c r="N740" s="0" t="n">
        <v>239</v>
      </c>
      <c r="O740" s="0" t="str">
        <f aca="false">H740/N740</f>
        <v>0.26 €</v>
      </c>
      <c r="P740" s="0" t="n">
        <v>115471</v>
      </c>
      <c r="Q740" s="0" t="str">
        <f aca="false">I740/H740</f>
        <v>492%</v>
      </c>
      <c r="R740" s="0" t="str">
        <f aca="false">I740/M740</f>
        <v>77.45 €</v>
      </c>
      <c r="S740" s="0" t="str">
        <f aca="false">H740/M740</f>
        <v>15.75 €</v>
      </c>
      <c r="T740" s="0" t="str">
        <f aca="false">M740/N740</f>
        <v>2%</v>
      </c>
    </row>
    <row r="741" customFormat="false" ht="15.75" hidden="false" customHeight="true" outlineLevel="0" collapsed="false">
      <c r="A741" s="0" t="n">
        <v>4186834961943440</v>
      </c>
      <c r="B741" s="0" t="s">
        <v>105</v>
      </c>
      <c r="C741" s="0" t="s">
        <v>3</v>
      </c>
      <c r="F741" s="0" t="n">
        <v>2020</v>
      </c>
      <c r="G741" s="0" t="n">
        <v>6</v>
      </c>
      <c r="H741" s="0" t="n">
        <v>51.82</v>
      </c>
      <c r="I741" s="0" t="n">
        <v>104.9</v>
      </c>
      <c r="J741" s="0" t="str">
        <f aca="false">I741-H741</f>
        <v>53.08 €</v>
      </c>
      <c r="K741" s="0" t="str">
        <f aca="false">H741/I741</f>
        <v>49.40%</v>
      </c>
      <c r="L741" s="0" t="str">
        <f aca="false">N741/P741</f>
        <v>0.27%</v>
      </c>
      <c r="M741" s="0" t="n">
        <v>2</v>
      </c>
      <c r="N741" s="0" t="n">
        <v>197</v>
      </c>
      <c r="O741" s="0" t="str">
        <f aca="false">H741/N741</f>
        <v>0.26 €</v>
      </c>
      <c r="P741" s="0" t="n">
        <v>72467</v>
      </c>
      <c r="Q741" s="0" t="str">
        <f aca="false">I741/H741</f>
        <v>202%</v>
      </c>
      <c r="R741" s="0" t="str">
        <f aca="false">I741/M741</f>
        <v>52.45 €</v>
      </c>
      <c r="S741" s="0" t="str">
        <f aca="false">H741/M741</f>
        <v>25.91 €</v>
      </c>
      <c r="T741" s="0" t="str">
        <f aca="false">M741/N741</f>
        <v>1%</v>
      </c>
    </row>
    <row r="742" customFormat="false" ht="15.75" hidden="false" customHeight="true" outlineLevel="0" collapsed="false">
      <c r="A742" s="0" t="n">
        <v>4186834961943440</v>
      </c>
      <c r="B742" s="0" t="s">
        <v>105</v>
      </c>
      <c r="C742" s="0" t="s">
        <v>3</v>
      </c>
      <c r="F742" s="0" t="n">
        <v>2020</v>
      </c>
      <c r="G742" s="0" t="n">
        <v>7</v>
      </c>
      <c r="H742" s="0" t="n">
        <v>570.13</v>
      </c>
      <c r="I742" s="0" t="n">
        <v>1139.05</v>
      </c>
      <c r="J742" s="0" t="str">
        <f aca="false">I742-H742</f>
        <v>568.92 €</v>
      </c>
      <c r="K742" s="0" t="str">
        <f aca="false">H742/I742</f>
        <v>50.05%</v>
      </c>
      <c r="L742" s="0" t="str">
        <f aca="false">N742/P742</f>
        <v>0.25%</v>
      </c>
      <c r="M742" s="0" t="n">
        <v>25</v>
      </c>
      <c r="N742" s="0" t="n">
        <v>2594</v>
      </c>
      <c r="O742" s="0" t="str">
        <f aca="false">H742/N742</f>
        <v>0.22 €</v>
      </c>
      <c r="P742" s="0" t="n">
        <v>1054068</v>
      </c>
      <c r="Q742" s="0" t="str">
        <f aca="false">I742/H742</f>
        <v>200%</v>
      </c>
      <c r="R742" s="0" t="str">
        <f aca="false">I742/M742</f>
        <v>45.56 €</v>
      </c>
      <c r="S742" s="0" t="str">
        <f aca="false">H742/M742</f>
        <v>22.81 €</v>
      </c>
      <c r="T742" s="0" t="str">
        <f aca="false">M742/N742</f>
        <v>1%</v>
      </c>
    </row>
    <row r="743" customFormat="false" ht="15.75" hidden="false" customHeight="true" outlineLevel="0" collapsed="false">
      <c r="B743" s="0" t="s">
        <v>106</v>
      </c>
      <c r="C743" s="0" t="s">
        <v>3</v>
      </c>
      <c r="F743" s="0" t="n">
        <v>2020</v>
      </c>
      <c r="G743" s="0" t="n">
        <v>5</v>
      </c>
      <c r="H743" s="0" t="n">
        <v>601.62</v>
      </c>
      <c r="I743" s="0" t="n">
        <v>1704.87</v>
      </c>
      <c r="J743" s="0" t="str">
        <f aca="false">I743-H743</f>
        <v>1,103.25 €</v>
      </c>
      <c r="K743" s="0" t="str">
        <f aca="false">H743/I743</f>
        <v>35.29%</v>
      </c>
      <c r="L743" s="0" t="str">
        <f aca="false">N743/P743</f>
        <v>0.26%</v>
      </c>
      <c r="M743" s="0" t="n">
        <v>75</v>
      </c>
      <c r="N743" s="0" t="n">
        <v>2224</v>
      </c>
      <c r="O743" s="0" t="str">
        <f aca="false">H743/N743</f>
        <v>0.27 €</v>
      </c>
      <c r="P743" s="0" t="n">
        <v>870045</v>
      </c>
      <c r="Q743" s="0" t="str">
        <f aca="false">I743/H743</f>
        <v>283%</v>
      </c>
      <c r="R743" s="0" t="str">
        <f aca="false">I743/M743</f>
        <v>22.73 €</v>
      </c>
      <c r="S743" s="0" t="str">
        <f aca="false">H743/M743</f>
        <v>8.02 €</v>
      </c>
      <c r="T743" s="0" t="str">
        <f aca="false">M743/N743</f>
        <v>3%</v>
      </c>
    </row>
    <row r="744" customFormat="false" ht="15.75" hidden="false" customHeight="true" outlineLevel="0" collapsed="false">
      <c r="B744" s="0" t="s">
        <v>106</v>
      </c>
      <c r="C744" s="0" t="s">
        <v>3</v>
      </c>
      <c r="F744" s="0" t="n">
        <v>2020</v>
      </c>
      <c r="G744" s="0" t="n">
        <v>6</v>
      </c>
      <c r="H744" s="0" t="n">
        <v>601.62</v>
      </c>
      <c r="I744" s="0" t="n">
        <v>1704.87</v>
      </c>
      <c r="J744" s="0" t="str">
        <f aca="false">I744-H744</f>
        <v>1,103.25 €</v>
      </c>
      <c r="K744" s="0" t="str">
        <f aca="false">H744/I744</f>
        <v>35.29%</v>
      </c>
      <c r="L744" s="0" t="str">
        <f aca="false">N744/P744</f>
        <v>0.36%</v>
      </c>
      <c r="M744" s="0" t="n">
        <v>127</v>
      </c>
      <c r="N744" s="0" t="n">
        <v>2214</v>
      </c>
      <c r="O744" s="0" t="str">
        <f aca="false">H744/N744</f>
        <v>0.27 €</v>
      </c>
      <c r="P744" s="0" t="n">
        <v>619363</v>
      </c>
      <c r="Q744" s="0" t="str">
        <f aca="false">I744/H744</f>
        <v>283%</v>
      </c>
      <c r="R744" s="0" t="str">
        <f aca="false">I744/M744</f>
        <v>13.42 €</v>
      </c>
      <c r="S744" s="0" t="str">
        <f aca="false">H744/M744</f>
        <v>4.74 €</v>
      </c>
      <c r="T744" s="0" t="str">
        <f aca="false">M744/N744</f>
        <v>6%</v>
      </c>
    </row>
    <row r="745" customFormat="false" ht="15.75" hidden="false" customHeight="true" outlineLevel="0" collapsed="false">
      <c r="B745" s="0" t="s">
        <v>106</v>
      </c>
      <c r="C745" s="0" t="s">
        <v>3</v>
      </c>
      <c r="F745" s="0" t="n">
        <v>2020</v>
      </c>
      <c r="G745" s="0" t="n">
        <v>7</v>
      </c>
      <c r="H745" s="0" t="n">
        <v>336.44</v>
      </c>
      <c r="I745" s="0" t="n">
        <v>1591.2</v>
      </c>
      <c r="J745" s="0" t="str">
        <f aca="false">I745-H745</f>
        <v>1,254.76 €</v>
      </c>
      <c r="K745" s="0" t="str">
        <f aca="false">H745/I745</f>
        <v>21.14%</v>
      </c>
      <c r="L745" s="0" t="str">
        <f aca="false">N745/P745</f>
        <v>0.37%</v>
      </c>
      <c r="M745" s="0" t="n">
        <v>90</v>
      </c>
      <c r="N745" s="0" t="n">
        <v>1228</v>
      </c>
      <c r="O745" s="0" t="str">
        <f aca="false">H745/N745</f>
        <v>0.27 €</v>
      </c>
      <c r="P745" s="0" t="n">
        <v>336025</v>
      </c>
      <c r="Q745" s="0" t="str">
        <f aca="false">I745/H745</f>
        <v>473%</v>
      </c>
      <c r="R745" s="0" t="str">
        <f aca="false">I745/M745</f>
        <v>17.68 €</v>
      </c>
      <c r="S745" s="0" t="str">
        <f aca="false">H745/M745</f>
        <v>3.74 €</v>
      </c>
      <c r="T745" s="0" t="str">
        <f aca="false">M745/N745</f>
        <v>7%</v>
      </c>
    </row>
    <row r="746" customFormat="false" ht="15.75" hidden="false" customHeight="true" outlineLevel="0" collapsed="false">
      <c r="B746" s="0" t="s">
        <v>107</v>
      </c>
      <c r="C746" s="0" t="s">
        <v>3</v>
      </c>
      <c r="F746" s="0" t="n">
        <v>2020</v>
      </c>
      <c r="G746" s="0" t="n">
        <v>5</v>
      </c>
      <c r="H746" s="0" t="str">
        <f aca="false">71.11+67.36</f>
        <v>138.47 €</v>
      </c>
      <c r="I746" s="0" t="str">
        <f aca="false">395.43+67.75</f>
        <v>463.18 €</v>
      </c>
      <c r="J746" s="0" t="str">
        <f aca="false">I746-H746</f>
        <v>324.71 €</v>
      </c>
      <c r="K746" s="0" t="str">
        <f aca="false">H746/I746</f>
        <v>29.90%</v>
      </c>
      <c r="L746" s="0" t="str">
        <f aca="false">N746/P746</f>
        <v>0.13%</v>
      </c>
      <c r="M746" s="0" t="n">
        <v>21</v>
      </c>
      <c r="N746" s="0" t="n">
        <v>814</v>
      </c>
      <c r="O746" s="0" t="str">
        <f aca="false">H746/N746</f>
        <v>0.17 €</v>
      </c>
      <c r="P746" s="0" t="str">
        <f aca="false">159113+482101</f>
        <v>641,214</v>
      </c>
      <c r="Q746" s="0" t="str">
        <f aca="false">I746/H746</f>
        <v>334%</v>
      </c>
      <c r="R746" s="0" t="str">
        <f aca="false">I746/M746</f>
        <v>22.06 €</v>
      </c>
      <c r="S746" s="0" t="str">
        <f aca="false">H746/M746</f>
        <v>6.59 €</v>
      </c>
      <c r="T746" s="0" t="str">
        <f aca="false">M746/N746</f>
        <v>3%</v>
      </c>
    </row>
    <row r="747" customFormat="false" ht="15.75" hidden="false" customHeight="true" outlineLevel="0" collapsed="false">
      <c r="B747" s="0" t="s">
        <v>107</v>
      </c>
      <c r="C747" s="0" t="s">
        <v>3</v>
      </c>
      <c r="F747" s="0" t="n">
        <v>2020</v>
      </c>
      <c r="G747" s="0" t="n">
        <v>6</v>
      </c>
      <c r="H747" s="0" t="str">
        <f aca="false">447.58+149.49</f>
        <v>597.07 €</v>
      </c>
      <c r="I747" s="0" t="str">
        <f aca="false">2096.29+222.9</f>
        <v>2,319.19 €</v>
      </c>
      <c r="J747" s="0" t="str">
        <f aca="false">I747-H747</f>
        <v>1,722.12 €</v>
      </c>
      <c r="K747" s="0" t="str">
        <f aca="false">H747/I747</f>
        <v>25.74%</v>
      </c>
      <c r="L747" s="0" t="str">
        <f aca="false">N747/P747</f>
        <v>0.19%</v>
      </c>
      <c r="M747" s="0" t="str">
        <f aca="false">105+11</f>
        <v>116</v>
      </c>
      <c r="N747" s="0" t="str">
        <f aca="false">2037+653</f>
        <v>2,690</v>
      </c>
      <c r="O747" s="0" t="str">
        <f aca="false">H747/N747</f>
        <v>0.22 €</v>
      </c>
      <c r="P747" s="0" t="str">
        <f aca="false">664224+729403</f>
        <v>1,393,627</v>
      </c>
      <c r="Q747" s="0" t="str">
        <f aca="false">I747/H747</f>
        <v>388%</v>
      </c>
      <c r="R747" s="0" t="str">
        <f aca="false">I747/M747</f>
        <v>19.99 €</v>
      </c>
      <c r="S747" s="0" t="str">
        <f aca="false">H747/M747</f>
        <v>5.15 €</v>
      </c>
      <c r="T747" s="0" t="str">
        <f aca="false">M747/N747</f>
        <v>4%</v>
      </c>
    </row>
    <row r="748" customFormat="false" ht="15.75" hidden="false" customHeight="true" outlineLevel="0" collapsed="false">
      <c r="B748" s="0" t="s">
        <v>108</v>
      </c>
      <c r="C748" s="0" t="s">
        <v>3</v>
      </c>
      <c r="F748" s="0" t="n">
        <v>2020</v>
      </c>
      <c r="G748" s="0" t="n">
        <v>5</v>
      </c>
      <c r="H748" s="0" t="n">
        <v>2.01</v>
      </c>
      <c r="I748" s="0" t="n">
        <v>166.28</v>
      </c>
      <c r="J748" s="0" t="str">
        <f aca="false">I748-H748</f>
        <v>164.27 €</v>
      </c>
      <c r="K748" s="0" t="str">
        <f aca="false">H748/I748</f>
        <v>1.21%</v>
      </c>
      <c r="L748" s="0" t="str">
        <f aca="false">N748/P748</f>
        <v>0.40%</v>
      </c>
      <c r="M748" s="0" t="n">
        <v>11</v>
      </c>
      <c r="N748" s="0" t="n">
        <v>36</v>
      </c>
      <c r="O748" s="0" t="str">
        <f aca="false">H748/N748</f>
        <v>0.06 €</v>
      </c>
      <c r="P748" s="0" t="n">
        <v>9112</v>
      </c>
      <c r="Q748" s="0" t="str">
        <f aca="false">I748/H748</f>
        <v>8273%</v>
      </c>
      <c r="R748" s="0" t="str">
        <f aca="false">I748/M748</f>
        <v>15.12 €</v>
      </c>
      <c r="S748" s="0" t="str">
        <f aca="false">H748/M748</f>
        <v>0.18 €</v>
      </c>
      <c r="T748" s="0" t="str">
        <f aca="false">M748/N748</f>
        <v>31%</v>
      </c>
    </row>
    <row r="749" customFormat="false" ht="15.75" hidden="false" customHeight="true" outlineLevel="0" collapsed="false">
      <c r="B749" s="0" t="s">
        <v>108</v>
      </c>
      <c r="C749" s="0" t="s">
        <v>3</v>
      </c>
      <c r="F749" s="0" t="n">
        <v>2020</v>
      </c>
      <c r="G749" s="0" t="n">
        <v>6</v>
      </c>
      <c r="H749" s="0" t="n">
        <v>1766.12</v>
      </c>
      <c r="I749" s="0" t="n">
        <v>10040.89</v>
      </c>
      <c r="J749" s="0" t="str">
        <f aca="false">I749-H749</f>
        <v>8,274.77 €</v>
      </c>
      <c r="K749" s="0" t="str">
        <f aca="false">H749/I749</f>
        <v>17.59%</v>
      </c>
      <c r="L749" s="0" t="str">
        <f aca="false">N749/P749</f>
        <v>0.57%</v>
      </c>
      <c r="M749" s="0" t="n">
        <v>656</v>
      </c>
      <c r="N749" s="0" t="n">
        <v>13013</v>
      </c>
      <c r="O749" s="0" t="str">
        <f aca="false">H749/N749</f>
        <v>0.14 €</v>
      </c>
      <c r="P749" s="0" t="n">
        <v>2297441</v>
      </c>
      <c r="Q749" s="0" t="str">
        <f aca="false">I749/H749</f>
        <v>569%</v>
      </c>
      <c r="R749" s="0" t="str">
        <f aca="false">I749/M749</f>
        <v>15.31 €</v>
      </c>
      <c r="S749" s="0" t="str">
        <f aca="false">H749/M749</f>
        <v>2.69 €</v>
      </c>
      <c r="T749" s="0" t="str">
        <f aca="false">M749/N749</f>
        <v>5%</v>
      </c>
    </row>
    <row r="750" customFormat="false" ht="15.75" hidden="false" customHeight="true" outlineLevel="0" collapsed="false">
      <c r="B750" s="0" t="s">
        <v>108</v>
      </c>
      <c r="C750" s="0" t="s">
        <v>3</v>
      </c>
      <c r="F750" s="0" t="n">
        <v>2020</v>
      </c>
      <c r="G750" s="0" t="n">
        <v>7</v>
      </c>
      <c r="H750" s="0" t="n">
        <v>753.26</v>
      </c>
      <c r="I750" s="0" t="n">
        <v>9621.54</v>
      </c>
      <c r="J750" s="0" t="str">
        <f aca="false">I750-H750</f>
        <v>8,868.28 €</v>
      </c>
      <c r="K750" s="0" t="str">
        <f aca="false">H750/I750</f>
        <v>7.83%</v>
      </c>
      <c r="L750" s="0" t="str">
        <f aca="false">N750/P750</f>
        <v>0.84%</v>
      </c>
      <c r="M750" s="0" t="n">
        <v>610</v>
      </c>
      <c r="N750" s="0" t="n">
        <v>5634</v>
      </c>
      <c r="O750" s="0" t="str">
        <f aca="false">H750/N750</f>
        <v>0.13 €</v>
      </c>
      <c r="P750" s="0" t="n">
        <v>668134</v>
      </c>
      <c r="Q750" s="0" t="str">
        <f aca="false">I750/H750</f>
        <v>1277%</v>
      </c>
      <c r="R750" s="0" t="str">
        <f aca="false">I750/M750</f>
        <v>15.77 €</v>
      </c>
      <c r="S750" s="0" t="str">
        <f aca="false">H750/M750</f>
        <v>1.23 €</v>
      </c>
      <c r="T750" s="0" t="str">
        <f aca="false">M750/N750</f>
        <v>11%</v>
      </c>
    </row>
    <row r="751" customFormat="false" ht="15.75" hidden="false" customHeight="true" outlineLevel="0" collapsed="false">
      <c r="B751" s="0" t="s">
        <v>107</v>
      </c>
      <c r="C751" s="0" t="s">
        <v>3</v>
      </c>
      <c r="F751" s="0" t="n">
        <v>2020</v>
      </c>
      <c r="G751" s="0" t="n">
        <v>7</v>
      </c>
      <c r="H751" s="0" t="n">
        <v>174.43</v>
      </c>
      <c r="I751" s="0" t="n">
        <v>750.19</v>
      </c>
      <c r="J751" s="0" t="str">
        <f aca="false">I751-H751</f>
        <v>575.76 €</v>
      </c>
      <c r="K751" s="0" t="str">
        <f aca="false">H751/I751</f>
        <v>23.25%</v>
      </c>
      <c r="L751" s="0" t="str">
        <f aca="false">N751/P751</f>
        <v>0.23%</v>
      </c>
      <c r="M751" s="0" t="n">
        <v>36</v>
      </c>
      <c r="N751" s="0" t="n">
        <v>839</v>
      </c>
      <c r="O751" s="0" t="str">
        <f aca="false">H751/N751</f>
        <v>0.21 €</v>
      </c>
      <c r="P751" s="0" t="n">
        <v>366465</v>
      </c>
      <c r="Q751" s="0" t="str">
        <f aca="false">I751/H751</f>
        <v>430%</v>
      </c>
      <c r="R751" s="0" t="str">
        <f aca="false">I751/M751</f>
        <v>20.84 €</v>
      </c>
      <c r="S751" s="0" t="str">
        <f aca="false">H751/M751</f>
        <v>4.85 €</v>
      </c>
      <c r="T751" s="0" t="str">
        <f aca="false">M751/N751</f>
        <v>4%</v>
      </c>
    </row>
    <row r="752" customFormat="false" ht="16.5" hidden="false" customHeight="true" outlineLevel="0" collapsed="false">
      <c r="B752" s="0" t="s">
        <v>109</v>
      </c>
      <c r="C752" s="0" t="s">
        <v>3</v>
      </c>
      <c r="F752" s="0" t="n">
        <v>2020</v>
      </c>
      <c r="G752" s="0" t="n">
        <v>2</v>
      </c>
      <c r="H752" s="0" t="n">
        <v>3359.14</v>
      </c>
      <c r="I752" s="0" t="n">
        <v>7304.89</v>
      </c>
      <c r="J752" s="0" t="str">
        <f aca="false">I752-H752</f>
        <v>3,945.75 €</v>
      </c>
      <c r="K752" s="0" t="str">
        <f aca="false">H752/I752</f>
        <v>45.98%</v>
      </c>
      <c r="L752" s="0" t="str">
        <f aca="false">N752/P752</f>
        <v>0.35%</v>
      </c>
      <c r="M752" s="0" t="n">
        <v>334</v>
      </c>
      <c r="N752" s="0" t="n">
        <v>6558</v>
      </c>
      <c r="O752" s="0" t="str">
        <f aca="false">H752/N752</f>
        <v>0.51 €</v>
      </c>
      <c r="P752" s="0" t="n">
        <v>1868480</v>
      </c>
      <c r="Q752" s="0" t="str">
        <f aca="false">I752/H752</f>
        <v>217%</v>
      </c>
      <c r="R752" s="0" t="str">
        <f aca="false">I752/M752</f>
        <v>21.87 €</v>
      </c>
      <c r="S752" s="0" t="str">
        <f aca="false">H752/M752</f>
        <v>10.06 €</v>
      </c>
      <c r="T752" s="0" t="str">
        <f aca="false">M752/N752</f>
        <v>5%</v>
      </c>
    </row>
    <row r="753" customFormat="false" ht="15.75" hidden="false" customHeight="true" outlineLevel="0" collapsed="false">
      <c r="B753" s="0" t="s">
        <v>109</v>
      </c>
      <c r="C753" s="0" t="s">
        <v>3</v>
      </c>
      <c r="F753" s="0" t="n">
        <v>2019</v>
      </c>
      <c r="G753" s="0" t="n">
        <v>12</v>
      </c>
      <c r="H753" s="0" t="n">
        <v>3716.26</v>
      </c>
      <c r="I753" s="0" t="n">
        <v>5071.1</v>
      </c>
      <c r="J753" s="0" t="str">
        <f aca="false">I753-H753</f>
        <v>1,354.84 €</v>
      </c>
      <c r="K753" s="0" t="str">
        <f aca="false">H753/I753</f>
        <v>73.28%</v>
      </c>
      <c r="L753" s="0" t="str">
        <f aca="false">N753/P753</f>
        <v>0.64%</v>
      </c>
      <c r="M753" s="0" t="n">
        <v>231</v>
      </c>
      <c r="N753" s="0" t="n">
        <v>3638</v>
      </c>
      <c r="O753" s="0" t="str">
        <f aca="false">H753/N753</f>
        <v>1.02 €</v>
      </c>
      <c r="P753" s="0" t="n">
        <v>568935</v>
      </c>
      <c r="Q753" s="0" t="str">
        <f aca="false">I753/H753</f>
        <v>136%</v>
      </c>
      <c r="R753" s="0" t="str">
        <f aca="false">I753/M753</f>
        <v>21.95 €</v>
      </c>
      <c r="S753" s="0" t="str">
        <f aca="false">H753/M753</f>
        <v>16.09 €</v>
      </c>
      <c r="T753" s="0" t="str">
        <f aca="false">M753/N753</f>
        <v>6%</v>
      </c>
    </row>
    <row r="754" customFormat="false" ht="15.75" hidden="false" customHeight="true" outlineLevel="0" collapsed="false">
      <c r="B754" s="0" t="s">
        <v>109</v>
      </c>
      <c r="C754" s="0" t="s">
        <v>3</v>
      </c>
      <c r="F754" s="0" t="n">
        <v>2020</v>
      </c>
      <c r="G754" s="0" t="n">
        <v>1</v>
      </c>
      <c r="H754" s="0" t="n">
        <v>1867.77</v>
      </c>
      <c r="I754" s="0" t="n">
        <v>4408.14</v>
      </c>
      <c r="J754" s="0" t="str">
        <f aca="false">I754-H754</f>
        <v>2,540.37 €</v>
      </c>
      <c r="K754" s="0" t="str">
        <f aca="false">H754/I754</f>
        <v>42.37%</v>
      </c>
      <c r="L754" s="0" t="str">
        <f aca="false">N754/P754</f>
        <v>0.30%</v>
      </c>
      <c r="M754" s="0" t="n">
        <v>207</v>
      </c>
      <c r="N754" s="0" t="n">
        <v>3767</v>
      </c>
      <c r="O754" s="0" t="str">
        <f aca="false">H754/N754</f>
        <v>0.50 €</v>
      </c>
      <c r="P754" s="0" t="n">
        <v>1243318</v>
      </c>
      <c r="Q754" s="0" t="str">
        <f aca="false">I754/H754</f>
        <v>236%</v>
      </c>
      <c r="R754" s="0" t="str">
        <f aca="false">I754/M754</f>
        <v>21.30 €</v>
      </c>
      <c r="S754" s="0" t="str">
        <f aca="false">H754/M754</f>
        <v>9.02 €</v>
      </c>
      <c r="T754" s="0" t="str">
        <f aca="false">M754/N754</f>
        <v>5%</v>
      </c>
    </row>
    <row r="755" customFormat="false" ht="15.75" hidden="false" customHeight="true" outlineLevel="0" collapsed="false">
      <c r="B755" s="0" t="s">
        <v>109</v>
      </c>
      <c r="C755" s="0" t="s">
        <v>3</v>
      </c>
      <c r="F755" s="0" t="n">
        <v>2020</v>
      </c>
      <c r="G755" s="0" t="n">
        <v>3</v>
      </c>
      <c r="H755" s="0" t="n">
        <v>18842.53</v>
      </c>
      <c r="I755" s="0" t="n">
        <v>82118.9</v>
      </c>
      <c r="J755" s="0" t="str">
        <f aca="false">I755-H755</f>
        <v>63,276.37 €</v>
      </c>
      <c r="K755" s="0" t="str">
        <f aca="false">H755/I755</f>
        <v>22.95%</v>
      </c>
      <c r="L755" s="0" t="str">
        <f aca="false">N755/P755</f>
        <v>1.14%</v>
      </c>
      <c r="M755" s="0" t="n">
        <v>4185</v>
      </c>
      <c r="N755" s="0" t="n">
        <v>41197</v>
      </c>
      <c r="O755" s="0" t="str">
        <f aca="false">H755/N755</f>
        <v>0.46 €</v>
      </c>
      <c r="P755" s="0" t="n">
        <v>3621150</v>
      </c>
      <c r="Q755" s="0" t="str">
        <f aca="false">I755/H755</f>
        <v>436%</v>
      </c>
      <c r="R755" s="0" t="str">
        <f aca="false">I755/M755</f>
        <v>19.62 €</v>
      </c>
      <c r="S755" s="0" t="str">
        <f aca="false">H755/M755</f>
        <v>4.50 €</v>
      </c>
      <c r="T755" s="0" t="str">
        <f aca="false">M755/N755</f>
        <v>10%</v>
      </c>
    </row>
    <row r="756" customFormat="false" ht="15.75" hidden="false" customHeight="true" outlineLevel="0" collapsed="false">
      <c r="B756" s="0" t="s">
        <v>109</v>
      </c>
      <c r="C756" s="0" t="s">
        <v>3</v>
      </c>
      <c r="F756" s="0" t="n">
        <v>2020</v>
      </c>
      <c r="G756" s="0" t="n">
        <v>4</v>
      </c>
      <c r="H756" s="0" t="n">
        <v>2081.91</v>
      </c>
      <c r="I756" s="0" t="n">
        <v>3138.8</v>
      </c>
      <c r="J756" s="0" t="str">
        <f aca="false">I756-H756</f>
        <v>1,056.89 €</v>
      </c>
      <c r="K756" s="0" t="str">
        <f aca="false">H756/I756</f>
        <v>66.33%</v>
      </c>
      <c r="L756" s="0" t="str">
        <f aca="false">N756/P756</f>
        <v>0.62%</v>
      </c>
      <c r="M756" s="0" t="n">
        <v>159</v>
      </c>
      <c r="N756" s="0" t="n">
        <v>3986</v>
      </c>
      <c r="O756" s="0" t="str">
        <f aca="false">H756/N756</f>
        <v>0.52 €</v>
      </c>
      <c r="P756" s="0" t="n">
        <v>647977</v>
      </c>
      <c r="Q756" s="0" t="str">
        <f aca="false">I756/H756</f>
        <v>151%</v>
      </c>
      <c r="R756" s="0" t="str">
        <f aca="false">I756/M756</f>
        <v>19.74 €</v>
      </c>
      <c r="S756" s="0" t="str">
        <f aca="false">H756/M756</f>
        <v>13.09 €</v>
      </c>
      <c r="T756" s="0" t="str">
        <f aca="false">M756/N756</f>
        <v>4%</v>
      </c>
    </row>
    <row r="757" customFormat="false" ht="15.75" hidden="false" customHeight="true" outlineLevel="0" collapsed="false">
      <c r="B757" s="0" t="s">
        <v>109</v>
      </c>
      <c r="C757" s="0" t="s">
        <v>3</v>
      </c>
      <c r="F757" s="0" t="n">
        <v>2020</v>
      </c>
      <c r="G757" s="0" t="n">
        <v>5</v>
      </c>
      <c r="H757" s="0" t="n">
        <v>3286.11</v>
      </c>
      <c r="I757" s="0" t="n">
        <v>4448.5</v>
      </c>
      <c r="J757" s="0" t="str">
        <f aca="false">I757-H757</f>
        <v>1,162.39 €</v>
      </c>
      <c r="K757" s="0" t="str">
        <f aca="false">H757/I757</f>
        <v>73.87%</v>
      </c>
      <c r="L757" s="0" t="str">
        <f aca="false">N757/P757</f>
        <v>0.30%</v>
      </c>
      <c r="M757" s="0" t="n">
        <v>227</v>
      </c>
      <c r="N757" s="0" t="n">
        <v>5667</v>
      </c>
      <c r="O757" s="0" t="str">
        <f aca="false">H757/N757</f>
        <v>0.58 €</v>
      </c>
      <c r="P757" s="0" t="n">
        <v>1905126</v>
      </c>
      <c r="Q757" s="0" t="str">
        <f aca="false">I757/H757</f>
        <v>135%</v>
      </c>
      <c r="R757" s="0" t="str">
        <f aca="false">I757/M757</f>
        <v>19.60 €</v>
      </c>
      <c r="S757" s="0" t="str">
        <f aca="false">H757/M757</f>
        <v>14.48 €</v>
      </c>
      <c r="T757" s="0" t="str">
        <f aca="false">M757/N757</f>
        <v>4%</v>
      </c>
    </row>
    <row r="758" customFormat="false" ht="15.75" hidden="false" customHeight="true" outlineLevel="0" collapsed="false">
      <c r="B758" s="0" t="s">
        <v>109</v>
      </c>
      <c r="C758" s="0" t="s">
        <v>3</v>
      </c>
      <c r="F758" s="0" t="n">
        <v>2020</v>
      </c>
      <c r="G758" s="0" t="n">
        <v>6</v>
      </c>
      <c r="H758" s="0" t="n">
        <v>4540.57</v>
      </c>
      <c r="I758" s="0" t="n">
        <v>7027.7</v>
      </c>
      <c r="J758" s="0" t="str">
        <f aca="false">I758-H758</f>
        <v>2,487.13 €</v>
      </c>
      <c r="K758" s="0" t="str">
        <f aca="false">H758/I758</f>
        <v>64.61%</v>
      </c>
      <c r="L758" s="0" t="str">
        <f aca="false">N758/P758</f>
        <v>0.39%</v>
      </c>
      <c r="M758" s="0" t="n">
        <v>389</v>
      </c>
      <c r="N758" s="0" t="n">
        <v>7020</v>
      </c>
      <c r="O758" s="0" t="str">
        <f aca="false">H758/N758</f>
        <v>0.65 €</v>
      </c>
      <c r="P758" s="0" t="n">
        <v>1799256</v>
      </c>
      <c r="Q758" s="0" t="str">
        <f aca="false">I758/H758</f>
        <v>155%</v>
      </c>
      <c r="R758" s="0" t="str">
        <f aca="false">I758/M758</f>
        <v>18.07 €</v>
      </c>
      <c r="S758" s="0" t="str">
        <f aca="false">H758/M758</f>
        <v>11.67 €</v>
      </c>
      <c r="T758" s="0" t="str">
        <f aca="false">M758/N758</f>
        <v>6%</v>
      </c>
    </row>
    <row r="759" customFormat="false" ht="15.75" hidden="false" customHeight="true" outlineLevel="0" collapsed="false">
      <c r="B759" s="0" t="s">
        <v>109</v>
      </c>
      <c r="C759" s="0" t="s">
        <v>3</v>
      </c>
      <c r="F759" s="0" t="n">
        <v>2020</v>
      </c>
      <c r="G759" s="0" t="n">
        <v>7</v>
      </c>
      <c r="H759" s="0" t="n">
        <v>1883.82</v>
      </c>
      <c r="I759" s="0" t="n">
        <v>2404.14</v>
      </c>
      <c r="J759" s="0" t="str">
        <f aca="false">I759-H759</f>
        <v>520.32 €</v>
      </c>
      <c r="K759" s="0" t="str">
        <f aca="false">H759/I759</f>
        <v>78.36%</v>
      </c>
      <c r="L759" s="0" t="str">
        <f aca="false">N759/P759</f>
        <v>0.51%</v>
      </c>
      <c r="M759" s="0" t="n">
        <v>150</v>
      </c>
      <c r="N759" s="0" t="n">
        <v>3719</v>
      </c>
      <c r="O759" s="0" t="str">
        <f aca="false">H759/N759</f>
        <v>0.51 €</v>
      </c>
      <c r="P759" s="0" t="n">
        <v>732936</v>
      </c>
      <c r="Q759" s="0" t="str">
        <f aca="false">I759/H759</f>
        <v>128%</v>
      </c>
      <c r="R759" s="0" t="str">
        <f aca="false">I759/M759</f>
        <v>16.03 €</v>
      </c>
      <c r="S759" s="0" t="str">
        <f aca="false">H759/M759</f>
        <v>12.56 €</v>
      </c>
      <c r="T759" s="0" t="str">
        <f aca="false">M759/N759</f>
        <v>4%</v>
      </c>
    </row>
    <row r="760" customFormat="false" ht="15.75" hidden="false" customHeight="true" outlineLevel="0" collapsed="false">
      <c r="A760" s="0" t="n">
        <v>951443380831864</v>
      </c>
      <c r="B760" s="0" t="s">
        <v>110</v>
      </c>
      <c r="C760" s="0" t="s">
        <v>49</v>
      </c>
      <c r="F760" s="0" t="n">
        <v>2020</v>
      </c>
      <c r="G760" s="0" t="n">
        <v>1</v>
      </c>
      <c r="H760" s="0" t="n">
        <v>96.24</v>
      </c>
      <c r="I760" s="0" t="n">
        <v>250.95</v>
      </c>
      <c r="J760" s="0" t="str">
        <f aca="false">I760-H760</f>
        <v>£ 154.71</v>
      </c>
      <c r="K760" s="0" t="str">
        <f aca="false">H760/I760</f>
        <v>38.35%</v>
      </c>
      <c r="L760" s="0" t="str">
        <f aca="false">N760/P760</f>
        <v>0.47%</v>
      </c>
      <c r="M760" s="0" t="n">
        <v>5</v>
      </c>
      <c r="N760" s="0" t="n">
        <v>455</v>
      </c>
      <c r="O760" s="0" t="str">
        <f aca="false">H760/N760</f>
        <v>0.21 €</v>
      </c>
      <c r="P760" s="0" t="n">
        <v>95976</v>
      </c>
      <c r="Q760" s="0" t="str">
        <f aca="false">I760/H760</f>
        <v>261%</v>
      </c>
      <c r="R760" s="0" t="str">
        <f aca="false">I760/M760</f>
        <v>£ 50.19</v>
      </c>
      <c r="S760" s="0" t="str">
        <f aca="false">H760/M760</f>
        <v>£ 19.25</v>
      </c>
      <c r="T760" s="0" t="str">
        <f aca="false">M760/N760</f>
        <v>1%</v>
      </c>
    </row>
    <row r="761" customFormat="false" ht="15.75" hidden="false" customHeight="true" outlineLevel="0" collapsed="false">
      <c r="A761" s="0" t="n">
        <v>2387077220117830</v>
      </c>
      <c r="B761" s="0" t="s">
        <v>110</v>
      </c>
      <c r="C761" s="0" t="s">
        <v>3</v>
      </c>
      <c r="F761" s="0" t="n">
        <v>2020</v>
      </c>
      <c r="G761" s="0" t="n">
        <v>1</v>
      </c>
      <c r="H761" s="0" t="n">
        <v>3327.47</v>
      </c>
      <c r="I761" s="0" t="n">
        <v>51425.08</v>
      </c>
      <c r="J761" s="0" t="str">
        <f aca="false">I761-H761</f>
        <v>48,097.61 €</v>
      </c>
      <c r="K761" s="0" t="str">
        <f aca="false">H761/I761</f>
        <v>6.47%</v>
      </c>
      <c r="L761" s="0" t="str">
        <f aca="false">N761/P761</f>
        <v>0.68%</v>
      </c>
      <c r="M761" s="0" t="n">
        <v>892</v>
      </c>
      <c r="N761" s="0" t="n">
        <v>11608</v>
      </c>
      <c r="O761" s="0" t="str">
        <f aca="false">H761/N761</f>
        <v>0.29 €</v>
      </c>
      <c r="P761" s="0" t="n">
        <v>1702933</v>
      </c>
      <c r="Q761" s="0" t="str">
        <f aca="false">I761/H761</f>
        <v>1545%</v>
      </c>
      <c r="R761" s="0" t="str">
        <f aca="false">I761/M761</f>
        <v>57.65 €</v>
      </c>
      <c r="S761" s="0" t="str">
        <f aca="false">H761/M761</f>
        <v>3.73 €</v>
      </c>
      <c r="T761" s="0" t="str">
        <f aca="false">M761/N761</f>
        <v>8%</v>
      </c>
    </row>
    <row r="762" customFormat="false" ht="15.75" hidden="false" customHeight="true" outlineLevel="0" collapsed="false">
      <c r="A762" s="0" t="n">
        <v>1339645527761400</v>
      </c>
      <c r="B762" s="0" t="s">
        <v>110</v>
      </c>
      <c r="C762" s="0" t="s">
        <v>50</v>
      </c>
      <c r="F762" s="0" t="n">
        <v>2020</v>
      </c>
      <c r="G762" s="0" t="n">
        <v>1</v>
      </c>
      <c r="H762" s="0" t="n">
        <v>10.73</v>
      </c>
      <c r="I762" s="0" t="n">
        <v>349.94</v>
      </c>
      <c r="J762" s="0" t="str">
        <f aca="false">I762-H762</f>
        <v>339.21 €</v>
      </c>
      <c r="K762" s="0" t="str">
        <f aca="false">H762/I762</f>
        <v>3.07%</v>
      </c>
      <c r="L762" s="0" t="str">
        <f aca="false">N762/P762</f>
        <v>0.42%</v>
      </c>
      <c r="M762" s="0" t="n">
        <v>6</v>
      </c>
      <c r="N762" s="0" t="n">
        <v>90</v>
      </c>
      <c r="O762" s="0" t="str">
        <f aca="false">H762/N762</f>
        <v>0.12 €</v>
      </c>
      <c r="P762" s="0" t="n">
        <v>21360</v>
      </c>
      <c r="Q762" s="0" t="str">
        <f aca="false">I762/H762</f>
        <v>3261%</v>
      </c>
      <c r="R762" s="0" t="str">
        <f aca="false">I762/M762</f>
        <v>58.32 €</v>
      </c>
      <c r="S762" s="0" t="str">
        <f aca="false">H762/M762</f>
        <v>1.79 €</v>
      </c>
      <c r="T762" s="0" t="str">
        <f aca="false">M762/N762</f>
        <v>7%</v>
      </c>
    </row>
    <row r="763" customFormat="false" ht="15.75" hidden="false" customHeight="true" outlineLevel="0" collapsed="false">
      <c r="A763" s="0" t="n">
        <v>2931749860669560</v>
      </c>
      <c r="B763" s="0" t="s">
        <v>110</v>
      </c>
      <c r="C763" s="0" t="s">
        <v>51</v>
      </c>
      <c r="F763" s="0" t="n">
        <v>2020</v>
      </c>
      <c r="G763" s="0" t="n">
        <v>1</v>
      </c>
      <c r="H763" s="0" t="n">
        <v>189.27</v>
      </c>
      <c r="I763" s="0" t="n">
        <v>3624.44</v>
      </c>
      <c r="J763" s="0" t="str">
        <f aca="false">I763-H763</f>
        <v>3,435.17 €</v>
      </c>
      <c r="K763" s="0" t="str">
        <f aca="false">H763/I763</f>
        <v>5.22%</v>
      </c>
      <c r="L763" s="0" t="str">
        <f aca="false">N763/P763</f>
        <v>1.07%</v>
      </c>
      <c r="M763" s="0" t="n">
        <v>55</v>
      </c>
      <c r="N763" s="0" t="n">
        <v>2381</v>
      </c>
      <c r="O763" s="0" t="str">
        <f aca="false">H763/N763</f>
        <v>0.08 €</v>
      </c>
      <c r="P763" s="0" t="n">
        <v>223417</v>
      </c>
      <c r="Q763" s="0" t="str">
        <f aca="false">I763/H763</f>
        <v>1915%</v>
      </c>
      <c r="R763" s="0" t="str">
        <f aca="false">I763/M763</f>
        <v>65.90 €</v>
      </c>
      <c r="S763" s="0" t="str">
        <f aca="false">H763/M763</f>
        <v>3.44 €</v>
      </c>
      <c r="T763" s="0" t="str">
        <f aca="false">M763/N763</f>
        <v>2%</v>
      </c>
    </row>
    <row r="764" customFormat="false" ht="15.75" hidden="false" customHeight="true" outlineLevel="0" collapsed="false">
      <c r="A764" s="0" t="n">
        <v>951443380831864</v>
      </c>
      <c r="B764" s="0" t="s">
        <v>110</v>
      </c>
      <c r="C764" s="0" t="s">
        <v>49</v>
      </c>
      <c r="F764" s="0" t="n">
        <v>2020</v>
      </c>
      <c r="G764" s="0" t="n">
        <v>2</v>
      </c>
      <c r="H764" s="0" t="n">
        <v>544.97</v>
      </c>
      <c r="I764" s="0" t="n">
        <v>749.85</v>
      </c>
      <c r="J764" s="0" t="str">
        <f aca="false">I764-H764</f>
        <v>£ 204.88</v>
      </c>
      <c r="K764" s="0" t="str">
        <f aca="false">H764/I764</f>
        <v>72.68%</v>
      </c>
      <c r="L764" s="0" t="str">
        <f aca="false">N764/P764</f>
        <v>0.38%</v>
      </c>
      <c r="M764" s="0" t="n">
        <v>15</v>
      </c>
      <c r="N764" s="0" t="n">
        <v>1410</v>
      </c>
      <c r="O764" s="0" t="str">
        <f aca="false">H764/N764</f>
        <v>0.39 €</v>
      </c>
      <c r="P764" s="0" t="n">
        <v>366359</v>
      </c>
      <c r="Q764" s="0" t="str">
        <f aca="false">I764/H764</f>
        <v>138%</v>
      </c>
      <c r="R764" s="0" t="str">
        <f aca="false">I764/M764</f>
        <v>£ 49.99</v>
      </c>
      <c r="S764" s="0" t="str">
        <f aca="false">H764/M764</f>
        <v>£ 36.33</v>
      </c>
      <c r="T764" s="0" t="str">
        <f aca="false">M764/N764</f>
        <v>1%</v>
      </c>
    </row>
    <row r="765" customFormat="false" ht="15.75" hidden="false" customHeight="true" outlineLevel="0" collapsed="false">
      <c r="A765" s="0" t="n">
        <v>2387077220117830</v>
      </c>
      <c r="B765" s="0" t="s">
        <v>110</v>
      </c>
      <c r="C765" s="0" t="s">
        <v>3</v>
      </c>
      <c r="F765" s="0" t="n">
        <v>2020</v>
      </c>
      <c r="G765" s="0" t="n">
        <v>2</v>
      </c>
      <c r="H765" s="0" t="n">
        <v>5083.72</v>
      </c>
      <c r="I765" s="0" t="n">
        <v>68659.84</v>
      </c>
      <c r="J765" s="0" t="str">
        <f aca="false">I765-H765</f>
        <v>63,576.12 €</v>
      </c>
      <c r="K765" s="0" t="str">
        <f aca="false">H765/I765</f>
        <v>7.40%</v>
      </c>
      <c r="L765" s="0" t="str">
        <f aca="false">N765/P765</f>
        <v>0.68%</v>
      </c>
      <c r="M765" s="0" t="n">
        <v>1170</v>
      </c>
      <c r="N765" s="0" t="n">
        <v>17631</v>
      </c>
      <c r="O765" s="0" t="str">
        <f aca="false">H765/N765</f>
        <v>0.29 €</v>
      </c>
      <c r="P765" s="0" t="n">
        <v>2600089</v>
      </c>
      <c r="Q765" s="0" t="str">
        <f aca="false">I765/H765</f>
        <v>1351%</v>
      </c>
      <c r="R765" s="0" t="str">
        <f aca="false">I765/M765</f>
        <v>58.68 €</v>
      </c>
      <c r="S765" s="0" t="str">
        <f aca="false">H765/M765</f>
        <v>4.35 €</v>
      </c>
      <c r="T765" s="0" t="str">
        <f aca="false">M765/N765</f>
        <v>7%</v>
      </c>
    </row>
    <row r="766" customFormat="false" ht="15.75" hidden="false" customHeight="true" outlineLevel="0" collapsed="false">
      <c r="A766" s="0" t="n">
        <v>1339645527761400</v>
      </c>
      <c r="B766" s="0" t="s">
        <v>110</v>
      </c>
      <c r="C766" s="0" t="s">
        <v>50</v>
      </c>
      <c r="F766" s="0" t="n">
        <v>2020</v>
      </c>
      <c r="G766" s="0" t="n">
        <v>2</v>
      </c>
      <c r="H766" s="0" t="n">
        <v>117.12</v>
      </c>
      <c r="I766" s="0" t="n">
        <v>1079.83</v>
      </c>
      <c r="J766" s="0" t="str">
        <f aca="false">I766-H766</f>
        <v>962.71 €</v>
      </c>
      <c r="K766" s="0" t="str">
        <f aca="false">H766/I766</f>
        <v>10.85%</v>
      </c>
      <c r="L766" s="0" t="str">
        <f aca="false">N766/P766</f>
        <v>0.43%</v>
      </c>
      <c r="M766" s="0" t="n">
        <v>17</v>
      </c>
      <c r="N766" s="0" t="n">
        <v>556</v>
      </c>
      <c r="O766" s="0" t="str">
        <f aca="false">H766/N766</f>
        <v>0.21 €</v>
      </c>
      <c r="P766" s="0" t="n">
        <v>128193</v>
      </c>
      <c r="Q766" s="0" t="str">
        <f aca="false">I766/H766</f>
        <v>922%</v>
      </c>
      <c r="R766" s="0" t="str">
        <f aca="false">I766/M766</f>
        <v>63.52 €</v>
      </c>
      <c r="S766" s="0" t="str">
        <f aca="false">H766/M766</f>
        <v>6.89 €</v>
      </c>
      <c r="T766" s="0" t="str">
        <f aca="false">M766/N766</f>
        <v>3%</v>
      </c>
    </row>
    <row r="767" customFormat="false" ht="15.75" hidden="false" customHeight="true" outlineLevel="0" collapsed="false">
      <c r="A767" s="0" t="n">
        <v>2931749860669560</v>
      </c>
      <c r="B767" s="0" t="s">
        <v>110</v>
      </c>
      <c r="C767" s="0" t="s">
        <v>51</v>
      </c>
      <c r="F767" s="0" t="n">
        <v>2020</v>
      </c>
      <c r="G767" s="0" t="n">
        <v>2</v>
      </c>
      <c r="H767" s="0" t="n">
        <v>1244.67</v>
      </c>
      <c r="I767" s="0" t="n">
        <v>5199.12</v>
      </c>
      <c r="J767" s="0" t="str">
        <f aca="false">I767-H767</f>
        <v>3,954.45 €</v>
      </c>
      <c r="K767" s="0" t="str">
        <f aca="false">H767/I767</f>
        <v>23.94%</v>
      </c>
      <c r="L767" s="0" t="str">
        <f aca="false">N767/P767</f>
        <v>0.70%</v>
      </c>
      <c r="M767" s="0" t="n">
        <v>88</v>
      </c>
      <c r="N767" s="0" t="n">
        <v>6046</v>
      </c>
      <c r="O767" s="0" t="str">
        <f aca="false">H767/N767</f>
        <v>0.21 €</v>
      </c>
      <c r="P767" s="0" t="n">
        <v>867009</v>
      </c>
      <c r="Q767" s="0" t="str">
        <f aca="false">I767/H767</f>
        <v>418%</v>
      </c>
      <c r="R767" s="0" t="str">
        <f aca="false">I767/M767</f>
        <v>59.08 €</v>
      </c>
      <c r="S767" s="0" t="str">
        <f aca="false">H767/M767</f>
        <v>14.14 €</v>
      </c>
      <c r="T767" s="0" t="str">
        <f aca="false">M767/N767</f>
        <v>1%</v>
      </c>
    </row>
    <row r="768" customFormat="false" ht="15.75" hidden="false" customHeight="true" outlineLevel="0" collapsed="false">
      <c r="A768" s="0" t="n">
        <v>951443380831864</v>
      </c>
      <c r="B768" s="0" t="s">
        <v>110</v>
      </c>
      <c r="C768" s="0" t="s">
        <v>49</v>
      </c>
      <c r="F768" s="0" t="n">
        <v>2020</v>
      </c>
      <c r="G768" s="0" t="n">
        <v>3</v>
      </c>
      <c r="H768" s="0" t="n">
        <v>331.21</v>
      </c>
      <c r="I768" s="0" t="n">
        <v>719.86</v>
      </c>
      <c r="J768" s="0" t="str">
        <f aca="false">I768-H768</f>
        <v>£ 388.65</v>
      </c>
      <c r="K768" s="0" t="str">
        <f aca="false">H768/I768</f>
        <v>46.01%</v>
      </c>
      <c r="L768" s="0" t="str">
        <f aca="false">N768/P768</f>
        <v>0.33%</v>
      </c>
      <c r="M768" s="0" t="n">
        <v>14</v>
      </c>
      <c r="N768" s="0" t="n">
        <v>819</v>
      </c>
      <c r="O768" s="0" t="str">
        <f aca="false">H768/N768</f>
        <v>0.40 €</v>
      </c>
      <c r="P768" s="0" t="n">
        <v>247242</v>
      </c>
      <c r="Q768" s="0" t="str">
        <f aca="false">I768/H768</f>
        <v>217%</v>
      </c>
      <c r="R768" s="0" t="str">
        <f aca="false">I768/M768</f>
        <v>£ 51.42</v>
      </c>
      <c r="S768" s="0" t="str">
        <f aca="false">H768/M768</f>
        <v>£ 23.66</v>
      </c>
      <c r="T768" s="0" t="str">
        <f aca="false">M768/N768</f>
        <v>2%</v>
      </c>
    </row>
    <row r="769" customFormat="false" ht="15.75" hidden="false" customHeight="true" outlineLevel="0" collapsed="false">
      <c r="A769" s="0" t="n">
        <v>2387077220117830</v>
      </c>
      <c r="B769" s="0" t="s">
        <v>110</v>
      </c>
      <c r="C769" s="0" t="s">
        <v>3</v>
      </c>
      <c r="F769" s="0" t="n">
        <v>2020</v>
      </c>
      <c r="G769" s="0" t="n">
        <v>3</v>
      </c>
      <c r="H769" s="0" t="n">
        <v>3825.68</v>
      </c>
      <c r="I769" s="0" t="n">
        <v>48755.28</v>
      </c>
      <c r="J769" s="0" t="str">
        <f aca="false">I769-H769</f>
        <v>44,929.60 €</v>
      </c>
      <c r="K769" s="0" t="str">
        <f aca="false">H769/I769</f>
        <v>7.85%</v>
      </c>
      <c r="L769" s="0" t="str">
        <f aca="false">N769/P769</f>
        <v>0.57%</v>
      </c>
      <c r="M769" s="0" t="n">
        <v>851</v>
      </c>
      <c r="N769" s="0" t="n">
        <v>11812</v>
      </c>
      <c r="O769" s="0" t="str">
        <f aca="false">H769/N769</f>
        <v>0.32 €</v>
      </c>
      <c r="P769" s="0" t="n">
        <v>2078841</v>
      </c>
      <c r="Q769" s="0" t="str">
        <f aca="false">I769/H769</f>
        <v>1274%</v>
      </c>
      <c r="R769" s="0" t="str">
        <f aca="false">I769/M769</f>
        <v>57.29 €</v>
      </c>
      <c r="S769" s="0" t="str">
        <f aca="false">H769/M769</f>
        <v>4.50 €</v>
      </c>
      <c r="T769" s="0" t="str">
        <f aca="false">M769/N769</f>
        <v>7%</v>
      </c>
    </row>
    <row r="770" customFormat="false" ht="15.75" hidden="false" customHeight="true" outlineLevel="0" collapsed="false">
      <c r="A770" s="0" t="n">
        <v>1339645527761400</v>
      </c>
      <c r="B770" s="0" t="s">
        <v>110</v>
      </c>
      <c r="C770" s="0" t="s">
        <v>50</v>
      </c>
      <c r="F770" s="0" t="n">
        <v>2020</v>
      </c>
      <c r="G770" s="0" t="n">
        <v>3</v>
      </c>
      <c r="H770" s="0" t="n">
        <v>90.44</v>
      </c>
      <c r="I770" s="0" t="n">
        <v>519.9</v>
      </c>
      <c r="J770" s="0" t="str">
        <f aca="false">I770-H770</f>
        <v>429.46 €</v>
      </c>
      <c r="K770" s="0" t="str">
        <f aca="false">H770/I770</f>
        <v>17.40%</v>
      </c>
      <c r="L770" s="0" t="str">
        <f aca="false">N770/P770</f>
        <v>0.45%</v>
      </c>
      <c r="M770" s="0" t="n">
        <v>10</v>
      </c>
      <c r="N770" s="0" t="n">
        <v>303</v>
      </c>
      <c r="O770" s="0" t="str">
        <f aca="false">H770/N770</f>
        <v>0.30 €</v>
      </c>
      <c r="P770" s="0" t="n">
        <v>68063</v>
      </c>
      <c r="Q770" s="0" t="str">
        <f aca="false">I770/H770</f>
        <v>575%</v>
      </c>
      <c r="R770" s="0" t="str">
        <f aca="false">I770/M770</f>
        <v>51.99 €</v>
      </c>
      <c r="S770" s="0" t="str">
        <f aca="false">H770/M770</f>
        <v>9.04 €</v>
      </c>
      <c r="T770" s="0" t="str">
        <f aca="false">M770/N770</f>
        <v>3%</v>
      </c>
    </row>
    <row r="771" customFormat="false" ht="15.75" hidden="false" customHeight="true" outlineLevel="0" collapsed="false">
      <c r="A771" s="0" t="n">
        <v>2931749860669560</v>
      </c>
      <c r="B771" s="0" t="s">
        <v>110</v>
      </c>
      <c r="C771" s="0" t="s">
        <v>51</v>
      </c>
      <c r="F771" s="0" t="n">
        <v>2020</v>
      </c>
      <c r="G771" s="0" t="n">
        <v>3</v>
      </c>
      <c r="H771" s="0" t="n">
        <v>683.08</v>
      </c>
      <c r="I771" s="0" t="n">
        <v>2825.51</v>
      </c>
      <c r="J771" s="0" t="str">
        <f aca="false">I771-H771</f>
        <v>2,142.43 €</v>
      </c>
      <c r="K771" s="0" t="str">
        <f aca="false">H771/I771</f>
        <v>24.18%</v>
      </c>
      <c r="L771" s="0" t="str">
        <f aca="false">N771/P771</f>
        <v>0.44%</v>
      </c>
      <c r="M771" s="0" t="n">
        <v>49</v>
      </c>
      <c r="N771" s="0" t="n">
        <v>3605</v>
      </c>
      <c r="O771" s="0" t="str">
        <f aca="false">H771/N771</f>
        <v>0.19 €</v>
      </c>
      <c r="P771" s="0" t="n">
        <v>825827</v>
      </c>
      <c r="Q771" s="0" t="str">
        <f aca="false">I771/H771</f>
        <v>414%</v>
      </c>
      <c r="R771" s="0" t="str">
        <f aca="false">I771/M771</f>
        <v>57.66 €</v>
      </c>
      <c r="S771" s="0" t="str">
        <f aca="false">H771/M771</f>
        <v>13.94 €</v>
      </c>
      <c r="T771" s="0" t="str">
        <f aca="false">M771/N771</f>
        <v>1%</v>
      </c>
    </row>
    <row r="772" customFormat="false" ht="15.75" hidden="false" customHeight="true" outlineLevel="0" collapsed="false">
      <c r="B772" s="0" t="s">
        <v>110</v>
      </c>
      <c r="C772" s="0" t="s">
        <v>75</v>
      </c>
      <c r="F772" s="0" t="n">
        <v>2020</v>
      </c>
      <c r="G772" s="0" t="n">
        <v>3</v>
      </c>
      <c r="H772" s="0" t="n">
        <v>81.62</v>
      </c>
      <c r="I772" s="0" t="n">
        <v>759.87</v>
      </c>
      <c r="J772" s="0" t="str">
        <f aca="false">I772-H772</f>
        <v>$ 678.25</v>
      </c>
      <c r="K772" s="0" t="str">
        <f aca="false">H772/I772</f>
        <v>10.74%</v>
      </c>
      <c r="L772" s="0" t="str">
        <f aca="false">N772/P772</f>
        <v>0.71%</v>
      </c>
      <c r="M772" s="0" t="n">
        <v>13</v>
      </c>
      <c r="N772" s="0" t="n">
        <v>285</v>
      </c>
      <c r="O772" s="0" t="str">
        <f aca="false">H772/N772</f>
        <v>0.29 €</v>
      </c>
      <c r="P772" s="0" t="n">
        <v>39977</v>
      </c>
      <c r="Q772" s="0" t="str">
        <f aca="false">I772/H772</f>
        <v>931%</v>
      </c>
      <c r="R772" s="0" t="str">
        <f aca="false">I772/M772</f>
        <v>$ 58.45</v>
      </c>
      <c r="S772" s="0" t="str">
        <f aca="false">H772/M772</f>
        <v>$ 6.28</v>
      </c>
      <c r="T772" s="0" t="str">
        <f aca="false">M772/N772</f>
        <v>5%</v>
      </c>
    </row>
    <row r="773" customFormat="false" ht="15.75" hidden="false" customHeight="true" outlineLevel="0" collapsed="false">
      <c r="A773" s="0" t="n">
        <v>951443380831864</v>
      </c>
      <c r="B773" s="0" t="s">
        <v>110</v>
      </c>
      <c r="C773" s="0" t="s">
        <v>49</v>
      </c>
      <c r="F773" s="0" t="n">
        <v>2020</v>
      </c>
      <c r="G773" s="0" t="n">
        <v>4</v>
      </c>
      <c r="H773" s="0" t="n">
        <v>0</v>
      </c>
      <c r="I773" s="0" t="n">
        <v>0</v>
      </c>
      <c r="J773" s="0" t="str">
        <f aca="false">I773-H773</f>
        <v>£ -</v>
      </c>
      <c r="K773" s="0" t="str">
        <f aca="false">H773/I773</f>
        <v>#DIV/0!</v>
      </c>
      <c r="L773" s="0" t="str">
        <f aca="false">N773/P773</f>
        <v>#DIV/0!</v>
      </c>
      <c r="M773" s="0" t="n">
        <v>0</v>
      </c>
      <c r="N773" s="0" t="n">
        <v>0</v>
      </c>
      <c r="O773" s="0" t="str">
        <f aca="false">H773/N773</f>
        <v>#DIV/0!</v>
      </c>
      <c r="P773" s="0" t="n">
        <v>0</v>
      </c>
      <c r="Q773" s="0" t="str">
        <f aca="false">I773/H773</f>
        <v>#DIV/0!</v>
      </c>
      <c r="R773" s="0" t="str">
        <f aca="false">I773/M773</f>
        <v>#DIV/0!</v>
      </c>
      <c r="S773" s="0" t="str">
        <f aca="false">H773/M773</f>
        <v>#DIV/0!</v>
      </c>
      <c r="T773" s="0" t="str">
        <f aca="false">M773/N773</f>
        <v>#DIV/0!</v>
      </c>
    </row>
    <row r="774" customFormat="false" ht="15.75" hidden="false" customHeight="true" outlineLevel="0" collapsed="false">
      <c r="A774" s="0" t="n">
        <v>2387077220117830</v>
      </c>
      <c r="B774" s="0" t="s">
        <v>110</v>
      </c>
      <c r="C774" s="0" t="s">
        <v>3</v>
      </c>
      <c r="F774" s="0" t="n">
        <v>2020</v>
      </c>
      <c r="G774" s="0" t="n">
        <v>4</v>
      </c>
      <c r="H774" s="0" t="n">
        <v>1338.37</v>
      </c>
      <c r="I774" s="0" t="n">
        <v>7266.27</v>
      </c>
      <c r="J774" s="0" t="str">
        <f aca="false">I774-H774</f>
        <v>5,927.90 €</v>
      </c>
      <c r="K774" s="0" t="str">
        <f aca="false">H774/I774</f>
        <v>18.42%</v>
      </c>
      <c r="L774" s="0" t="str">
        <f aca="false">N774/P774</f>
        <v>0.40%</v>
      </c>
      <c r="M774" s="0" t="n">
        <v>137</v>
      </c>
      <c r="N774" s="0" t="n">
        <v>4574</v>
      </c>
      <c r="O774" s="0" t="str">
        <f aca="false">H774/N774</f>
        <v>0.29 €</v>
      </c>
      <c r="P774" s="0" t="n">
        <v>1132747</v>
      </c>
      <c r="Q774" s="0" t="str">
        <f aca="false">I774/H774</f>
        <v>543%</v>
      </c>
      <c r="R774" s="0" t="str">
        <f aca="false">I774/M774</f>
        <v>53.04 €</v>
      </c>
      <c r="S774" s="0" t="str">
        <f aca="false">H774/M774</f>
        <v>9.77 €</v>
      </c>
      <c r="T774" s="0" t="str">
        <f aca="false">M774/N774</f>
        <v>3%</v>
      </c>
    </row>
    <row r="775" customFormat="false" ht="15.75" hidden="false" customHeight="true" outlineLevel="0" collapsed="false">
      <c r="A775" s="0" t="n">
        <v>1339645527761400</v>
      </c>
      <c r="B775" s="0" t="s">
        <v>110</v>
      </c>
      <c r="C775" s="0" t="s">
        <v>50</v>
      </c>
      <c r="F775" s="0" t="n">
        <v>2020</v>
      </c>
      <c r="G775" s="0" t="n">
        <v>4</v>
      </c>
      <c r="H775" s="0" t="n">
        <v>0</v>
      </c>
      <c r="I775" s="0" t="n">
        <v>0</v>
      </c>
      <c r="J775" s="0" t="str">
        <f aca="false">I775-H775</f>
        <v>-   €</v>
      </c>
      <c r="K775" s="0" t="str">
        <f aca="false">H775/I775</f>
        <v>#DIV/0!</v>
      </c>
      <c r="L775" s="0" t="str">
        <f aca="false">N775/P775</f>
        <v>#DIV/0!</v>
      </c>
      <c r="M775" s="0" t="n">
        <v>0</v>
      </c>
      <c r="N775" s="0" t="n">
        <v>0</v>
      </c>
      <c r="O775" s="0" t="str">
        <f aca="false">H775/N775</f>
        <v>#DIV/0!</v>
      </c>
      <c r="P775" s="0" t="n">
        <v>0</v>
      </c>
      <c r="Q775" s="0" t="str">
        <f aca="false">I775/H775</f>
        <v>#DIV/0!</v>
      </c>
      <c r="R775" s="0" t="str">
        <f aca="false">I775/M775</f>
        <v>#DIV/0!</v>
      </c>
      <c r="S775" s="0" t="str">
        <f aca="false">H775/M775</f>
        <v>#DIV/0!</v>
      </c>
      <c r="T775" s="0" t="str">
        <f aca="false">M775/N775</f>
        <v>#DIV/0!</v>
      </c>
    </row>
    <row r="776" customFormat="false" ht="15.75" hidden="false" customHeight="true" outlineLevel="0" collapsed="false">
      <c r="A776" s="0" t="n">
        <v>2931749860669560</v>
      </c>
      <c r="B776" s="0" t="s">
        <v>110</v>
      </c>
      <c r="C776" s="0" t="s">
        <v>51</v>
      </c>
      <c r="F776" s="0" t="n">
        <v>2020</v>
      </c>
      <c r="G776" s="0" t="n">
        <v>4</v>
      </c>
      <c r="H776" s="0" t="n">
        <v>1.62</v>
      </c>
      <c r="I776" s="0" t="n">
        <v>74.99</v>
      </c>
      <c r="J776" s="0" t="str">
        <f aca="false">I776-H776</f>
        <v>73.37 €</v>
      </c>
      <c r="K776" s="0" t="str">
        <f aca="false">H776/I776</f>
        <v>2.16%</v>
      </c>
      <c r="L776" s="0" t="str">
        <f aca="false">N776/P776</f>
        <v>0.55%</v>
      </c>
      <c r="M776" s="0" t="n">
        <v>1</v>
      </c>
      <c r="N776" s="0" t="n">
        <v>19</v>
      </c>
      <c r="O776" s="0" t="str">
        <f aca="false">H776/N776</f>
        <v>0.09 €</v>
      </c>
      <c r="P776" s="0" t="n">
        <v>3455</v>
      </c>
      <c r="Q776" s="0" t="str">
        <f aca="false">I776/H776</f>
        <v>4629%</v>
      </c>
      <c r="R776" s="0" t="str">
        <f aca="false">I776/M776</f>
        <v>74.99 €</v>
      </c>
      <c r="S776" s="0" t="str">
        <f aca="false">H776/M776</f>
        <v>1.62 €</v>
      </c>
      <c r="T776" s="0" t="str">
        <f aca="false">M776/N776</f>
        <v>5%</v>
      </c>
    </row>
    <row r="777" customFormat="false" ht="15.75" hidden="false" customHeight="true" outlineLevel="0" collapsed="false">
      <c r="B777" s="0" t="s">
        <v>110</v>
      </c>
      <c r="C777" s="0" t="s">
        <v>75</v>
      </c>
      <c r="F777" s="0" t="n">
        <v>2020</v>
      </c>
      <c r="G777" s="0" t="n">
        <v>4</v>
      </c>
      <c r="H777" s="0" t="n">
        <v>0</v>
      </c>
      <c r="I777" s="0" t="n">
        <v>0</v>
      </c>
      <c r="J777" s="0" t="str">
        <f aca="false">I777-H777</f>
        <v>$ -</v>
      </c>
      <c r="K777" s="0" t="str">
        <f aca="false">H777/I777</f>
        <v>#DIV/0!</v>
      </c>
      <c r="L777" s="0" t="str">
        <f aca="false">N777/P777</f>
        <v>#DIV/0!</v>
      </c>
      <c r="M777" s="0" t="n">
        <v>0</v>
      </c>
      <c r="N777" s="0" t="n">
        <v>0</v>
      </c>
      <c r="O777" s="0" t="str">
        <f aca="false">H777/N777</f>
        <v>#DIV/0!</v>
      </c>
      <c r="P777" s="0" t="n">
        <v>0</v>
      </c>
      <c r="Q777" s="0" t="str">
        <f aca="false">I777/H777</f>
        <v>#DIV/0!</v>
      </c>
      <c r="R777" s="0" t="str">
        <f aca="false">I777/M777</f>
        <v>#DIV/0!</v>
      </c>
      <c r="S777" s="0" t="str">
        <f aca="false">H777/M777</f>
        <v>#DIV/0!</v>
      </c>
      <c r="T777" s="0" t="str">
        <f aca="false">M777/N777</f>
        <v>#DIV/0!</v>
      </c>
    </row>
    <row r="778" customFormat="false" ht="15.75" hidden="false" customHeight="true" outlineLevel="0" collapsed="false">
      <c r="A778" s="0" t="n">
        <v>951443380831864</v>
      </c>
      <c r="B778" s="0" t="s">
        <v>110</v>
      </c>
      <c r="C778" s="0" t="s">
        <v>49</v>
      </c>
      <c r="F778" s="0" t="n">
        <v>2020</v>
      </c>
      <c r="G778" s="0" t="n">
        <v>5</v>
      </c>
      <c r="H778" s="0" t="n">
        <v>0</v>
      </c>
      <c r="I778" s="0" t="n">
        <v>0</v>
      </c>
      <c r="J778" s="0" t="str">
        <f aca="false">I778-H778</f>
        <v>£ -</v>
      </c>
      <c r="K778" s="0" t="str">
        <f aca="false">H778/I778</f>
        <v>#DIV/0!</v>
      </c>
      <c r="L778" s="0" t="str">
        <f aca="false">N778/P778</f>
        <v>#DIV/0!</v>
      </c>
      <c r="M778" s="0" t="n">
        <v>0</v>
      </c>
      <c r="N778" s="0" t="n">
        <v>0</v>
      </c>
      <c r="O778" s="0" t="str">
        <f aca="false">H778/N778</f>
        <v>#DIV/0!</v>
      </c>
      <c r="P778" s="0" t="n">
        <v>0</v>
      </c>
      <c r="Q778" s="0" t="str">
        <f aca="false">I778/H778</f>
        <v>#DIV/0!</v>
      </c>
      <c r="R778" s="0" t="str">
        <f aca="false">I778/M778</f>
        <v>#DIV/0!</v>
      </c>
      <c r="S778" s="0" t="str">
        <f aca="false">H778/M778</f>
        <v>#DIV/0!</v>
      </c>
      <c r="T778" s="0" t="str">
        <f aca="false">M778/N778</f>
        <v>#DIV/0!</v>
      </c>
    </row>
    <row r="779" customFormat="false" ht="15.75" hidden="false" customHeight="true" outlineLevel="0" collapsed="false">
      <c r="A779" s="0" t="n">
        <v>2387077220117830</v>
      </c>
      <c r="B779" s="0" t="s">
        <v>110</v>
      </c>
      <c r="C779" s="0" t="s">
        <v>3</v>
      </c>
      <c r="F779" s="0" t="n">
        <v>2020</v>
      </c>
      <c r="G779" s="0" t="n">
        <v>5</v>
      </c>
      <c r="H779" s="0" t="n">
        <v>2647.67</v>
      </c>
      <c r="I779" s="0" t="n">
        <v>13696.28</v>
      </c>
      <c r="J779" s="0" t="str">
        <f aca="false">I779-H779</f>
        <v>11,048.61 €</v>
      </c>
      <c r="K779" s="0" t="str">
        <f aca="false">H779/I779</f>
        <v>19.33%</v>
      </c>
      <c r="L779" s="0" t="str">
        <f aca="false">N779/P779</f>
        <v>0.33%</v>
      </c>
      <c r="M779" s="0" t="n">
        <v>294</v>
      </c>
      <c r="N779" s="0" t="n">
        <v>6514</v>
      </c>
      <c r="O779" s="0" t="str">
        <f aca="false">H779/N779</f>
        <v>0.41 €</v>
      </c>
      <c r="P779" s="0" t="n">
        <v>1968567</v>
      </c>
      <c r="Q779" s="0" t="str">
        <f aca="false">I779/H779</f>
        <v>517%</v>
      </c>
      <c r="R779" s="0" t="str">
        <f aca="false">I779/M779</f>
        <v>46.59 €</v>
      </c>
      <c r="S779" s="0" t="str">
        <f aca="false">H779/M779</f>
        <v>9.01 €</v>
      </c>
      <c r="T779" s="0" t="str">
        <f aca="false">M779/N779</f>
        <v>5%</v>
      </c>
    </row>
    <row r="780" customFormat="false" ht="15.75" hidden="false" customHeight="true" outlineLevel="0" collapsed="false">
      <c r="A780" s="0" t="n">
        <v>1339645527761400</v>
      </c>
      <c r="B780" s="0" t="s">
        <v>110</v>
      </c>
      <c r="C780" s="0" t="s">
        <v>50</v>
      </c>
      <c r="F780" s="0" t="n">
        <v>2020</v>
      </c>
      <c r="G780" s="0" t="n">
        <v>5</v>
      </c>
      <c r="H780" s="0" t="n">
        <v>0</v>
      </c>
      <c r="I780" s="0" t="n">
        <v>0</v>
      </c>
      <c r="J780" s="0" t="str">
        <f aca="false">I780-H780</f>
        <v>-   €</v>
      </c>
      <c r="K780" s="0" t="str">
        <f aca="false">H780/I780</f>
        <v>#DIV/0!</v>
      </c>
      <c r="L780" s="0" t="str">
        <f aca="false">N780/P780</f>
        <v>#DIV/0!</v>
      </c>
      <c r="M780" s="0" t="n">
        <v>0</v>
      </c>
      <c r="N780" s="0" t="n">
        <v>0</v>
      </c>
      <c r="O780" s="0" t="str">
        <f aca="false">H780/N780</f>
        <v>#DIV/0!</v>
      </c>
      <c r="P780" s="0" t="n">
        <v>0</v>
      </c>
      <c r="Q780" s="0" t="str">
        <f aca="false">I780/H780</f>
        <v>#DIV/0!</v>
      </c>
      <c r="R780" s="0" t="str">
        <f aca="false">I780/M780</f>
        <v>#DIV/0!</v>
      </c>
      <c r="S780" s="0" t="str">
        <f aca="false">H780/M780</f>
        <v>#DIV/0!</v>
      </c>
      <c r="T780" s="0" t="str">
        <f aca="false">M780/N780</f>
        <v>#DIV/0!</v>
      </c>
    </row>
    <row r="781" customFormat="false" ht="15.75" hidden="false" customHeight="true" outlineLevel="0" collapsed="false">
      <c r="A781" s="0" t="n">
        <v>2931749860669560</v>
      </c>
      <c r="B781" s="0" t="s">
        <v>110</v>
      </c>
      <c r="C781" s="0" t="s">
        <v>51</v>
      </c>
      <c r="F781" s="0" t="n">
        <v>2020</v>
      </c>
      <c r="G781" s="0" t="n">
        <v>5</v>
      </c>
      <c r="H781" s="0" t="n">
        <v>0</v>
      </c>
      <c r="I781" s="0" t="n">
        <v>0</v>
      </c>
      <c r="J781" s="0" t="str">
        <f aca="false">I781-H781</f>
        <v>-   €</v>
      </c>
      <c r="K781" s="0" t="str">
        <f aca="false">H781/I781</f>
        <v>#DIV/0!</v>
      </c>
      <c r="L781" s="0" t="str">
        <f aca="false">N781/P781</f>
        <v>#DIV/0!</v>
      </c>
      <c r="M781" s="0" t="n">
        <v>0</v>
      </c>
      <c r="N781" s="0" t="n">
        <v>0</v>
      </c>
      <c r="O781" s="0" t="str">
        <f aca="false">H781/N781</f>
        <v>#DIV/0!</v>
      </c>
      <c r="P781" s="0" t="n">
        <v>0</v>
      </c>
      <c r="Q781" s="0" t="str">
        <f aca="false">I781/H781</f>
        <v>#DIV/0!</v>
      </c>
      <c r="R781" s="0" t="str">
        <f aca="false">I781/M781</f>
        <v>#DIV/0!</v>
      </c>
      <c r="S781" s="0" t="str">
        <f aca="false">H781/M781</f>
        <v>#DIV/0!</v>
      </c>
      <c r="T781" s="0" t="str">
        <f aca="false">M781/N781</f>
        <v>#DIV/0!</v>
      </c>
    </row>
    <row r="782" customFormat="false" ht="15.75" hidden="false" customHeight="true" outlineLevel="0" collapsed="false">
      <c r="B782" s="0" t="s">
        <v>110</v>
      </c>
      <c r="C782" s="0" t="s">
        <v>75</v>
      </c>
      <c r="F782" s="0" t="n">
        <v>2020</v>
      </c>
      <c r="G782" s="0" t="n">
        <v>5</v>
      </c>
      <c r="H782" s="0" t="n">
        <v>0</v>
      </c>
      <c r="I782" s="0" t="n">
        <v>0</v>
      </c>
      <c r="J782" s="0" t="str">
        <f aca="false">I782-H782</f>
        <v>$ -</v>
      </c>
      <c r="K782" s="0" t="str">
        <f aca="false">H782/I782</f>
        <v>#DIV/0!</v>
      </c>
      <c r="L782" s="0" t="str">
        <f aca="false">N782/P782</f>
        <v>#DIV/0!</v>
      </c>
      <c r="M782" s="0" t="n">
        <v>0</v>
      </c>
      <c r="N782" s="0" t="n">
        <v>0</v>
      </c>
      <c r="O782" s="0" t="str">
        <f aca="false">H782/N782</f>
        <v>#DIV/0!</v>
      </c>
      <c r="P782" s="0" t="n">
        <v>0</v>
      </c>
      <c r="Q782" s="0" t="str">
        <f aca="false">I782/H782</f>
        <v>#DIV/0!</v>
      </c>
      <c r="R782" s="0" t="str">
        <f aca="false">I782/M782</f>
        <v>#DIV/0!</v>
      </c>
      <c r="S782" s="0" t="str">
        <f aca="false">H782/M782</f>
        <v>#DIV/0!</v>
      </c>
      <c r="T782" s="0" t="str">
        <f aca="false">M782/N782</f>
        <v>#DIV/0!</v>
      </c>
    </row>
    <row r="783" customFormat="false" ht="15.75" hidden="false" customHeight="true" outlineLevel="0" collapsed="false">
      <c r="A783" s="0" t="n">
        <v>951443380831864</v>
      </c>
      <c r="B783" s="0" t="s">
        <v>110</v>
      </c>
      <c r="C783" s="0" t="s">
        <v>49</v>
      </c>
      <c r="F783" s="0" t="n">
        <v>2020</v>
      </c>
      <c r="G783" s="0" t="n">
        <v>6</v>
      </c>
      <c r="H783" s="0" t="n">
        <v>0</v>
      </c>
      <c r="I783" s="0" t="n">
        <v>0</v>
      </c>
      <c r="J783" s="0" t="str">
        <f aca="false">I783-H783</f>
        <v>£ -</v>
      </c>
      <c r="K783" s="0" t="str">
        <f aca="false">H783/I783</f>
        <v>#DIV/0!</v>
      </c>
      <c r="L783" s="0" t="str">
        <f aca="false">N783/P783</f>
        <v>#DIV/0!</v>
      </c>
      <c r="M783" s="0" t="n">
        <v>0</v>
      </c>
      <c r="N783" s="0" t="n">
        <v>0</v>
      </c>
      <c r="O783" s="0" t="str">
        <f aca="false">H783/N783</f>
        <v>#DIV/0!</v>
      </c>
      <c r="P783" s="0" t="n">
        <v>0</v>
      </c>
      <c r="Q783" s="0" t="str">
        <f aca="false">I783/H783</f>
        <v>#DIV/0!</v>
      </c>
      <c r="R783" s="0" t="str">
        <f aca="false">I783/M783</f>
        <v>#DIV/0!</v>
      </c>
      <c r="S783" s="0" t="str">
        <f aca="false">H783/M783</f>
        <v>#DIV/0!</v>
      </c>
      <c r="T783" s="0" t="str">
        <f aca="false">M783/N783</f>
        <v>#DIV/0!</v>
      </c>
    </row>
    <row r="784" customFormat="false" ht="15.75" hidden="false" customHeight="true" outlineLevel="0" collapsed="false">
      <c r="A784" s="0" t="n">
        <v>2387077220117830</v>
      </c>
      <c r="B784" s="0" t="s">
        <v>110</v>
      </c>
      <c r="C784" s="0" t="s">
        <v>3</v>
      </c>
      <c r="F784" s="0" t="n">
        <v>2020</v>
      </c>
      <c r="G784" s="0" t="n">
        <v>6</v>
      </c>
      <c r="H784" s="0" t="n">
        <v>8189.64</v>
      </c>
      <c r="I784" s="0" t="n">
        <v>45299.85</v>
      </c>
      <c r="J784" s="0" t="str">
        <f aca="false">I784-H784</f>
        <v>37,110.21 €</v>
      </c>
      <c r="K784" s="0" t="str">
        <f aca="false">H784/I784</f>
        <v>18.08%</v>
      </c>
      <c r="L784" s="0" t="str">
        <f aca="false">N784/P784</f>
        <v>0.34%</v>
      </c>
      <c r="M784" s="0" t="n">
        <v>985</v>
      </c>
      <c r="N784" s="0" t="n">
        <v>18550</v>
      </c>
      <c r="O784" s="0" t="str">
        <f aca="false">H784/N784</f>
        <v>0.44 €</v>
      </c>
      <c r="P784" s="0" t="n">
        <v>5439406</v>
      </c>
      <c r="Q784" s="0" t="str">
        <f aca="false">I784/H784</f>
        <v>553%</v>
      </c>
      <c r="R784" s="0" t="str">
        <f aca="false">I784/M784</f>
        <v>45.99 €</v>
      </c>
      <c r="S784" s="0" t="str">
        <f aca="false">H784/M784</f>
        <v>8.31 €</v>
      </c>
      <c r="T784" s="0" t="str">
        <f aca="false">M784/N784</f>
        <v>5%</v>
      </c>
    </row>
    <row r="785" customFormat="false" ht="15.75" hidden="false" customHeight="true" outlineLevel="0" collapsed="false">
      <c r="A785" s="0" t="n">
        <v>1339645527761400</v>
      </c>
      <c r="B785" s="0" t="s">
        <v>110</v>
      </c>
      <c r="C785" s="0" t="s">
        <v>50</v>
      </c>
      <c r="F785" s="0" t="n">
        <v>2020</v>
      </c>
      <c r="G785" s="0" t="n">
        <v>6</v>
      </c>
      <c r="H785" s="0" t="n">
        <v>0</v>
      </c>
      <c r="I785" s="0" t="n">
        <v>0</v>
      </c>
      <c r="J785" s="0" t="str">
        <f aca="false">I785-H785</f>
        <v>-   €</v>
      </c>
      <c r="K785" s="0" t="str">
        <f aca="false">H785/I785</f>
        <v>#DIV/0!</v>
      </c>
      <c r="L785" s="0" t="str">
        <f aca="false">N785/P785</f>
        <v>#DIV/0!</v>
      </c>
      <c r="M785" s="0" t="n">
        <v>0</v>
      </c>
      <c r="N785" s="0" t="n">
        <v>0</v>
      </c>
      <c r="O785" s="0" t="str">
        <f aca="false">H785/N785</f>
        <v>#DIV/0!</v>
      </c>
      <c r="P785" s="0" t="n">
        <v>0</v>
      </c>
      <c r="Q785" s="0" t="str">
        <f aca="false">I785/H785</f>
        <v>#DIV/0!</v>
      </c>
      <c r="R785" s="0" t="str">
        <f aca="false">I785/M785</f>
        <v>#DIV/0!</v>
      </c>
      <c r="S785" s="0" t="str">
        <f aca="false">H785/M785</f>
        <v>#DIV/0!</v>
      </c>
      <c r="T785" s="0" t="str">
        <f aca="false">M785/N785</f>
        <v>#DIV/0!</v>
      </c>
    </row>
    <row r="786" customFormat="false" ht="15.75" hidden="false" customHeight="true" outlineLevel="0" collapsed="false">
      <c r="A786" s="0" t="n">
        <v>2931749860669560</v>
      </c>
      <c r="B786" s="0" t="s">
        <v>110</v>
      </c>
      <c r="C786" s="0" t="s">
        <v>51</v>
      </c>
      <c r="F786" s="0" t="n">
        <v>2020</v>
      </c>
      <c r="G786" s="0" t="n">
        <v>6</v>
      </c>
      <c r="H786" s="0" t="n">
        <v>5.02</v>
      </c>
      <c r="I786" s="0" t="n">
        <v>64.99</v>
      </c>
      <c r="J786" s="0" t="str">
        <f aca="false">I786-H786</f>
        <v>59.97 €</v>
      </c>
      <c r="K786" s="0" t="str">
        <f aca="false">H786/I786</f>
        <v>7.72%</v>
      </c>
      <c r="L786" s="0" t="str">
        <f aca="false">N786/P786</f>
        <v>0.49%</v>
      </c>
      <c r="M786" s="0" t="n">
        <v>1</v>
      </c>
      <c r="N786" s="0" t="n">
        <v>40</v>
      </c>
      <c r="O786" s="0" t="str">
        <f aca="false">H786/N786</f>
        <v>0.13 €</v>
      </c>
      <c r="P786" s="0" t="n">
        <v>8176</v>
      </c>
      <c r="Q786" s="0" t="str">
        <f aca="false">I786/H786</f>
        <v>1295%</v>
      </c>
      <c r="R786" s="0" t="str">
        <f aca="false">I786/M786</f>
        <v>64.99 €</v>
      </c>
      <c r="S786" s="0" t="str">
        <f aca="false">H786/M786</f>
        <v>5.02 €</v>
      </c>
      <c r="T786" s="0" t="str">
        <f aca="false">M786/N786</f>
        <v>3%</v>
      </c>
    </row>
    <row r="787" customFormat="false" ht="15.75" hidden="false" customHeight="true" outlineLevel="0" collapsed="false">
      <c r="B787" s="0" t="s">
        <v>110</v>
      </c>
      <c r="C787" s="0" t="s">
        <v>75</v>
      </c>
      <c r="F787" s="0" t="n">
        <v>2020</v>
      </c>
      <c r="G787" s="0" t="n">
        <v>6</v>
      </c>
      <c r="H787" s="0" t="n">
        <v>303.23</v>
      </c>
      <c r="I787" s="0" t="n">
        <v>1079.8</v>
      </c>
      <c r="J787" s="0" t="str">
        <f aca="false">I787-H787</f>
        <v>$ 776.57</v>
      </c>
      <c r="K787" s="0" t="str">
        <f aca="false">H787/I787</f>
        <v>28.08%</v>
      </c>
      <c r="L787" s="0" t="str">
        <f aca="false">N787/P787</f>
        <v>0.39%</v>
      </c>
      <c r="M787" s="0" t="n">
        <v>19</v>
      </c>
      <c r="N787" s="0" t="n">
        <v>664</v>
      </c>
      <c r="O787" s="0" t="str">
        <f aca="false">H787/N787</f>
        <v>$ 0.46</v>
      </c>
      <c r="P787" s="0" t="n">
        <v>169696</v>
      </c>
      <c r="Q787" s="0" t="str">
        <f aca="false">I787/H787</f>
        <v>356%</v>
      </c>
      <c r="R787" s="0" t="str">
        <f aca="false">I787/M787</f>
        <v>$ 56.83</v>
      </c>
      <c r="S787" s="0" t="str">
        <f aca="false">H787/M787</f>
        <v>$ 15.96</v>
      </c>
      <c r="T787" s="0" t="str">
        <f aca="false">M787/N787</f>
        <v>3%</v>
      </c>
    </row>
    <row r="788" customFormat="false" ht="15.75" hidden="false" customHeight="true" outlineLevel="0" collapsed="false">
      <c r="A788" s="0" t="n">
        <v>951443380831864</v>
      </c>
      <c r="B788" s="0" t="s">
        <v>110</v>
      </c>
      <c r="C788" s="0" t="s">
        <v>49</v>
      </c>
      <c r="F788" s="0" t="n">
        <v>2020</v>
      </c>
      <c r="G788" s="0" t="n">
        <v>7</v>
      </c>
      <c r="H788" s="0" t="n">
        <v>476.45</v>
      </c>
      <c r="I788" s="0" t="n">
        <v>893.82</v>
      </c>
      <c r="J788" s="0" t="str">
        <f aca="false">I788-H788</f>
        <v>£ 417.37</v>
      </c>
      <c r="K788" s="0" t="str">
        <f aca="false">H788/I788</f>
        <v>53.30%</v>
      </c>
      <c r="L788" s="0" t="str">
        <f aca="false">N788/P788</f>
        <v>0.36%</v>
      </c>
      <c r="M788" s="0" t="n">
        <v>18</v>
      </c>
      <c r="N788" s="0" t="n">
        <v>1210</v>
      </c>
      <c r="O788" s="0" t="str">
        <f aca="false">H788/N788</f>
        <v>£ 0.39</v>
      </c>
      <c r="P788" s="0" t="n">
        <v>333721</v>
      </c>
      <c r="Q788" s="0" t="str">
        <f aca="false">I788/H788</f>
        <v>188%</v>
      </c>
      <c r="R788" s="0" t="str">
        <f aca="false">I788/M788</f>
        <v>£ 49.66</v>
      </c>
      <c r="S788" s="0" t="str">
        <f aca="false">H788/M788</f>
        <v>£ 26.47</v>
      </c>
      <c r="T788" s="0" t="str">
        <f aca="false">M788/N788</f>
        <v>1%</v>
      </c>
    </row>
    <row r="789" customFormat="false" ht="15.75" hidden="false" customHeight="true" outlineLevel="0" collapsed="false">
      <c r="A789" s="0" t="n">
        <v>2387077220117830</v>
      </c>
      <c r="B789" s="0" t="s">
        <v>110</v>
      </c>
      <c r="C789" s="0" t="s">
        <v>3</v>
      </c>
      <c r="F789" s="0" t="n">
        <v>2020</v>
      </c>
      <c r="G789" s="0" t="n">
        <v>7</v>
      </c>
      <c r="H789" s="0" t="n">
        <v>11873.02</v>
      </c>
      <c r="I789" s="0" t="n">
        <v>80201.79</v>
      </c>
      <c r="J789" s="0" t="str">
        <f aca="false">I789-H789</f>
        <v>68,328.77 €</v>
      </c>
      <c r="K789" s="0" t="str">
        <f aca="false">H789/I789</f>
        <v>14.80%</v>
      </c>
      <c r="L789" s="0" t="str">
        <f aca="false">N789/P789</f>
        <v>0.47%</v>
      </c>
      <c r="M789" s="0" t="n">
        <v>1619</v>
      </c>
      <c r="N789" s="0" t="n">
        <v>25366</v>
      </c>
      <c r="O789" s="0" t="str">
        <f aca="false">H789/N789</f>
        <v>0.47 €</v>
      </c>
      <c r="P789" s="0" t="n">
        <v>5423919</v>
      </c>
      <c r="Q789" s="0" t="str">
        <f aca="false">I789/H789</f>
        <v>675%</v>
      </c>
      <c r="R789" s="0" t="str">
        <f aca="false">I789/M789</f>
        <v>49.54 €</v>
      </c>
      <c r="S789" s="0" t="str">
        <f aca="false">H789/M789</f>
        <v>7.33 €</v>
      </c>
      <c r="T789" s="0" t="str">
        <f aca="false">M789/N789</f>
        <v>0.06 €</v>
      </c>
    </row>
    <row r="790" customFormat="false" ht="15.75" hidden="false" customHeight="true" outlineLevel="0" collapsed="false">
      <c r="A790" s="0" t="n">
        <v>1339645527761400</v>
      </c>
      <c r="B790" s="0" t="s">
        <v>110</v>
      </c>
      <c r="C790" s="0" t="s">
        <v>50</v>
      </c>
      <c r="F790" s="0" t="n">
        <v>2020</v>
      </c>
      <c r="G790" s="0" t="n">
        <v>7</v>
      </c>
      <c r="H790" s="0" t="n">
        <v>0</v>
      </c>
      <c r="I790" s="0" t="n">
        <v>0</v>
      </c>
      <c r="J790" s="0" t="str">
        <f aca="false">I790-H790</f>
        <v>-   €</v>
      </c>
      <c r="K790" s="0" t="str">
        <f aca="false">H790/I790</f>
        <v>#DIV/0!</v>
      </c>
      <c r="L790" s="0" t="str">
        <f aca="false">N790/P790</f>
        <v>#DIV/0!</v>
      </c>
      <c r="M790" s="0" t="n">
        <v>0</v>
      </c>
      <c r="N790" s="0" t="n">
        <v>0</v>
      </c>
      <c r="O790" s="0" t="str">
        <f aca="false">H790/N790</f>
        <v>#DIV/0!</v>
      </c>
      <c r="P790" s="0" t="n">
        <v>0</v>
      </c>
      <c r="Q790" s="0" t="str">
        <f aca="false">I790/H790</f>
        <v>#DIV/0!</v>
      </c>
      <c r="R790" s="0" t="str">
        <f aca="false">I790/M790</f>
        <v>#DIV/0!</v>
      </c>
      <c r="S790" s="0" t="str">
        <f aca="false">H790/M790</f>
        <v>#DIV/0!</v>
      </c>
      <c r="T790" s="0" t="str">
        <f aca="false">M790/N790</f>
        <v>#DIV/0!</v>
      </c>
    </row>
    <row r="791" customFormat="false" ht="15.75" hidden="false" customHeight="true" outlineLevel="0" collapsed="false">
      <c r="A791" s="0" t="n">
        <v>2931749860669560</v>
      </c>
      <c r="B791" s="0" t="s">
        <v>110</v>
      </c>
      <c r="C791" s="0" t="s">
        <v>51</v>
      </c>
      <c r="F791" s="0" t="n">
        <v>2020</v>
      </c>
      <c r="G791" s="0" t="n">
        <v>7</v>
      </c>
      <c r="H791" s="0" t="n">
        <v>18.96</v>
      </c>
      <c r="I791" s="0" t="n">
        <v>119.98</v>
      </c>
      <c r="J791" s="0" t="str">
        <f aca="false">I791-H791</f>
        <v>101.02 €</v>
      </c>
      <c r="K791" s="0" t="str">
        <f aca="false">H791/I791</f>
        <v>15.80%</v>
      </c>
      <c r="L791" s="0" t="str">
        <f aca="false">N791/P791</f>
        <v>0.43%</v>
      </c>
      <c r="M791" s="0" t="n">
        <v>2</v>
      </c>
      <c r="N791" s="0" t="n">
        <v>174</v>
      </c>
      <c r="O791" s="0" t="str">
        <f aca="false">H791/N791</f>
        <v>0.11 €</v>
      </c>
      <c r="P791" s="0" t="n">
        <v>40057</v>
      </c>
      <c r="Q791" s="0" t="str">
        <f aca="false">I791/H791</f>
        <v>633%</v>
      </c>
      <c r="R791" s="0" t="str">
        <f aca="false">I791/M791</f>
        <v>59.99 €</v>
      </c>
      <c r="S791" s="0" t="str">
        <f aca="false">H791/M791</f>
        <v>9.48 €</v>
      </c>
      <c r="T791" s="0" t="str">
        <f aca="false">M791/N791</f>
        <v>0.01 €</v>
      </c>
    </row>
    <row r="792" customFormat="false" ht="15.75" hidden="false" customHeight="true" outlineLevel="0" collapsed="false">
      <c r="B792" s="0" t="s">
        <v>110</v>
      </c>
      <c r="C792" s="0" t="s">
        <v>75</v>
      </c>
      <c r="F792" s="0" t="n">
        <v>2020</v>
      </c>
      <c r="G792" s="0" t="n">
        <v>7</v>
      </c>
      <c r="H792" s="0" t="n">
        <v>1119.08</v>
      </c>
      <c r="I792" s="0" t="n">
        <v>4824.17</v>
      </c>
      <c r="J792" s="0" t="str">
        <f aca="false">I792-H792</f>
        <v>$ 3,705.09</v>
      </c>
      <c r="K792" s="0" t="str">
        <f aca="false">H792/I792</f>
        <v>23.20%</v>
      </c>
      <c r="L792" s="0" t="str">
        <f aca="false">N792/P792</f>
        <v>0.37%</v>
      </c>
      <c r="M792" s="0" t="n">
        <v>86</v>
      </c>
      <c r="N792" s="0" t="n">
        <v>2476</v>
      </c>
      <c r="O792" s="0" t="str">
        <f aca="false">H792/N792</f>
        <v>$ 0.45</v>
      </c>
      <c r="P792" s="0" t="n">
        <v>664645</v>
      </c>
      <c r="Q792" s="0" t="str">
        <f aca="false">I792/H792</f>
        <v>431%</v>
      </c>
      <c r="R792" s="0" t="str">
        <f aca="false">I792/M792</f>
        <v>$ 56.10</v>
      </c>
      <c r="S792" s="0" t="str">
        <f aca="false">H792/M792</f>
        <v>$ 13.01</v>
      </c>
      <c r="T792" s="0" t="str">
        <f aca="false">M792/N792</f>
        <v>3%</v>
      </c>
    </row>
    <row r="793" customFormat="false" ht="15.75" hidden="false" customHeight="true" outlineLevel="0" collapsed="false">
      <c r="B793" s="0" t="s">
        <v>111</v>
      </c>
      <c r="C793" s="0" t="s">
        <v>3</v>
      </c>
      <c r="F793" s="0" t="n">
        <v>2019</v>
      </c>
      <c r="G793" s="0" t="n">
        <v>10</v>
      </c>
      <c r="H793" s="0" t="n">
        <v>1374.45</v>
      </c>
      <c r="I793" s="0" t="n">
        <v>2944.39</v>
      </c>
      <c r="J793" s="0" t="str">
        <f aca="false">I793-H793</f>
        <v>1,569.94 €</v>
      </c>
      <c r="K793" s="0" t="str">
        <f aca="false">H793/I793</f>
        <v>46.68%</v>
      </c>
      <c r="L793" s="0" t="str">
        <f aca="false">N793/P793</f>
        <v>0.19%</v>
      </c>
      <c r="M793" s="0" t="n">
        <v>109</v>
      </c>
      <c r="N793" s="0" t="n">
        <v>3187</v>
      </c>
      <c r="O793" s="0" t="str">
        <f aca="false">H793/N793</f>
        <v>0.43 €</v>
      </c>
      <c r="P793" s="0" t="n">
        <v>1716359</v>
      </c>
      <c r="Q793" s="0" t="str">
        <f aca="false">I793/H793</f>
        <v>214%</v>
      </c>
      <c r="R793" s="0" t="str">
        <f aca="false">I793/M793</f>
        <v>27.01 €</v>
      </c>
      <c r="S793" s="0" t="str">
        <f aca="false">H793/M793</f>
        <v>12.61 €</v>
      </c>
      <c r="T793" s="0" t="str">
        <f aca="false">M793/N793</f>
        <v>3%</v>
      </c>
    </row>
    <row r="794" customFormat="false" ht="15.75" hidden="false" customHeight="true" outlineLevel="0" collapsed="false">
      <c r="B794" s="0" t="s">
        <v>111</v>
      </c>
      <c r="C794" s="0" t="s">
        <v>3</v>
      </c>
      <c r="F794" s="0" t="n">
        <v>2019</v>
      </c>
      <c r="G794" s="0" t="n">
        <v>11</v>
      </c>
      <c r="H794" s="0" t="n">
        <v>850.52</v>
      </c>
      <c r="I794" s="0" t="n">
        <v>2410.82</v>
      </c>
      <c r="J794" s="0" t="str">
        <f aca="false">I794-H794</f>
        <v>1,560.30 €</v>
      </c>
      <c r="K794" s="0" t="str">
        <f aca="false">H794/I794</f>
        <v>35.28%</v>
      </c>
      <c r="L794" s="0" t="str">
        <f aca="false">N794/P794</f>
        <v>0.17%</v>
      </c>
      <c r="M794" s="0" t="n">
        <v>92</v>
      </c>
      <c r="N794" s="0" t="n">
        <v>2427</v>
      </c>
      <c r="O794" s="0" t="str">
        <f aca="false">H794/N794</f>
        <v>0.35 €</v>
      </c>
      <c r="P794" s="0" t="n">
        <v>1442570</v>
      </c>
      <c r="Q794" s="0" t="str">
        <f aca="false">I794/H794</f>
        <v>283%</v>
      </c>
      <c r="R794" s="0" t="str">
        <f aca="false">I794/M794</f>
        <v>26.20 €</v>
      </c>
      <c r="S794" s="0" t="str">
        <f aca="false">H794/M794</f>
        <v>9.24 €</v>
      </c>
      <c r="T794" s="0" t="str">
        <f aca="false">M794/N794</f>
        <v>4%</v>
      </c>
    </row>
    <row r="795" customFormat="false" ht="15.75" hidden="false" customHeight="true" outlineLevel="0" collapsed="false">
      <c r="B795" s="0" t="s">
        <v>111</v>
      </c>
      <c r="C795" s="0" t="s">
        <v>3</v>
      </c>
      <c r="F795" s="0" t="n">
        <v>2019</v>
      </c>
      <c r="G795" s="0" t="n">
        <v>12</v>
      </c>
      <c r="H795" s="0" t="n">
        <v>2855.64</v>
      </c>
      <c r="I795" s="0" t="n">
        <v>10007.04</v>
      </c>
      <c r="J795" s="0" t="str">
        <f aca="false">I795-H795</f>
        <v>7,151.40 €</v>
      </c>
      <c r="K795" s="0" t="str">
        <f aca="false">H795/I795</f>
        <v>28.54%</v>
      </c>
      <c r="L795" s="0" t="str">
        <f aca="false">N795/P795</f>
        <v>0.21%</v>
      </c>
      <c r="M795" s="0" t="n">
        <v>410</v>
      </c>
      <c r="N795" s="0" t="n">
        <v>7174</v>
      </c>
      <c r="O795" s="0" t="str">
        <f aca="false">H795/N795</f>
        <v>0.40 €</v>
      </c>
      <c r="P795" s="0" t="n">
        <v>3457598</v>
      </c>
      <c r="Q795" s="0" t="str">
        <f aca="false">I795/H795</f>
        <v>350%</v>
      </c>
      <c r="R795" s="0" t="str">
        <f aca="false">I795/M795</f>
        <v>24.41 €</v>
      </c>
      <c r="S795" s="0" t="str">
        <f aca="false">H795/M795</f>
        <v>6.96 €</v>
      </c>
      <c r="T795" s="0" t="str">
        <f aca="false">M795/N795</f>
        <v>6%</v>
      </c>
    </row>
    <row r="796" customFormat="false" ht="15.75" hidden="false" customHeight="true" outlineLevel="0" collapsed="false">
      <c r="B796" s="0" t="s">
        <v>111</v>
      </c>
      <c r="C796" s="0" t="s">
        <v>75</v>
      </c>
      <c r="F796" s="0" t="n">
        <v>2020</v>
      </c>
      <c r="G796" s="0" t="n">
        <v>1</v>
      </c>
      <c r="H796" s="0" t="n">
        <v>923.76</v>
      </c>
      <c r="I796" s="0" t="n">
        <v>1571.25</v>
      </c>
      <c r="J796" s="0" t="str">
        <f aca="false">I796-H796</f>
        <v>$ 647.49</v>
      </c>
      <c r="K796" s="0" t="str">
        <f aca="false">H796/I796</f>
        <v>58.79%</v>
      </c>
      <c r="L796" s="0" t="str">
        <f aca="false">N796/P796</f>
        <v>0.17%</v>
      </c>
      <c r="M796" s="0" t="n">
        <v>73</v>
      </c>
      <c r="N796" s="0" t="n">
        <v>1258</v>
      </c>
      <c r="O796" s="0" t="str">
        <f aca="false">H796/N796</f>
        <v>0.73 €</v>
      </c>
      <c r="P796" s="0" t="n">
        <v>741147</v>
      </c>
      <c r="Q796" s="0" t="str">
        <f aca="false">I796/H796</f>
        <v>170%</v>
      </c>
      <c r="R796" s="0" t="str">
        <f aca="false">I796/M796</f>
        <v>$ 21.52</v>
      </c>
      <c r="S796" s="0" t="str">
        <f aca="false">H796/M796</f>
        <v>$ 12.65</v>
      </c>
      <c r="T796" s="0" t="str">
        <f aca="false">M796/N796</f>
        <v>6%</v>
      </c>
    </row>
    <row r="797" customFormat="false" ht="15.75" hidden="false" customHeight="true" outlineLevel="0" collapsed="false">
      <c r="B797" s="0" t="s">
        <v>112</v>
      </c>
      <c r="C797" s="0" t="s">
        <v>75</v>
      </c>
      <c r="F797" s="0" t="n">
        <v>2019</v>
      </c>
      <c r="G797" s="0" t="n">
        <v>12</v>
      </c>
      <c r="H797" s="0" t="n">
        <v>1693.35</v>
      </c>
      <c r="I797" s="0" t="n">
        <v>1951.01</v>
      </c>
      <c r="J797" s="0" t="str">
        <f aca="false">I797-H797</f>
        <v>$ 257.66</v>
      </c>
      <c r="K797" s="0" t="str">
        <f aca="false">H797/I797</f>
        <v>86.79%</v>
      </c>
      <c r="L797" s="0" t="str">
        <f aca="false">N797/P797</f>
        <v>0.15%</v>
      </c>
      <c r="M797" s="0" t="n">
        <v>95</v>
      </c>
      <c r="N797" s="0" t="n">
        <v>1530</v>
      </c>
      <c r="O797" s="0" t="str">
        <f aca="false">H797/N797</f>
        <v>1.11 €</v>
      </c>
      <c r="P797" s="0" t="n">
        <v>997976</v>
      </c>
      <c r="Q797" s="0" t="str">
        <f aca="false">I797/H797</f>
        <v>115%</v>
      </c>
      <c r="R797" s="0" t="str">
        <f aca="false">I797/M797</f>
        <v>$ 20.54</v>
      </c>
      <c r="S797" s="0" t="str">
        <f aca="false">H797/M797</f>
        <v>$ 17.82</v>
      </c>
      <c r="T797" s="0" t="str">
        <f aca="false">M797/N797</f>
        <v>6%</v>
      </c>
    </row>
    <row r="798" customFormat="false" ht="15.75" hidden="false" customHeight="true" outlineLevel="0" collapsed="false">
      <c r="B798" s="0" t="s">
        <v>112</v>
      </c>
      <c r="C798" s="0" t="s">
        <v>75</v>
      </c>
      <c r="F798" s="0" t="n">
        <v>2020</v>
      </c>
      <c r="G798" s="0" t="n">
        <v>1</v>
      </c>
      <c r="H798" s="0" t="n">
        <v>923.76</v>
      </c>
      <c r="I798" s="0" t="n">
        <v>1571.25</v>
      </c>
      <c r="J798" s="0" t="str">
        <f aca="false">I798-H798</f>
        <v>$ 647.49</v>
      </c>
      <c r="K798" s="0" t="str">
        <f aca="false">H798/I798</f>
        <v>58.79%</v>
      </c>
      <c r="L798" s="0" t="str">
        <f aca="false">N798/P798</f>
        <v>0.17%</v>
      </c>
      <c r="M798" s="0" t="n">
        <v>73</v>
      </c>
      <c r="N798" s="0" t="n">
        <v>1258</v>
      </c>
      <c r="O798" s="0" t="str">
        <f aca="false">H798/N798</f>
        <v>0.73 €</v>
      </c>
      <c r="P798" s="0" t="n">
        <v>741147</v>
      </c>
      <c r="Q798" s="0" t="str">
        <f aca="false">I798/H798</f>
        <v>170%</v>
      </c>
      <c r="R798" s="0" t="str">
        <f aca="false">I798/M798</f>
        <v>$ 21.52</v>
      </c>
      <c r="S798" s="0" t="str">
        <f aca="false">H798/M798</f>
        <v>$ 12.65</v>
      </c>
      <c r="T798" s="0" t="str">
        <f aca="false">M798/N798</f>
        <v>6%</v>
      </c>
    </row>
    <row r="799" customFormat="false" ht="15.75" hidden="false" customHeight="true" outlineLevel="0" collapsed="false">
      <c r="B799" s="0" t="s">
        <v>112</v>
      </c>
      <c r="C799" s="0" t="s">
        <v>75</v>
      </c>
      <c r="F799" s="0" t="n">
        <v>2020</v>
      </c>
      <c r="G799" s="0" t="n">
        <v>2</v>
      </c>
      <c r="H799" s="0" t="n">
        <v>2311.84</v>
      </c>
      <c r="I799" s="0" t="n">
        <v>3061.73</v>
      </c>
      <c r="J799" s="0" t="str">
        <f aca="false">I799-H799</f>
        <v>$ 749.89</v>
      </c>
      <c r="K799" s="0" t="str">
        <f aca="false">H799/I799</f>
        <v>75.51%</v>
      </c>
      <c r="L799" s="0" t="str">
        <f aca="false">N799/P799</f>
        <v>0.12%</v>
      </c>
      <c r="M799" s="0" t="n">
        <v>126</v>
      </c>
      <c r="N799" s="0" t="n">
        <v>2013</v>
      </c>
      <c r="O799" s="0" t="str">
        <f aca="false">H799/N799</f>
        <v>1.15 €</v>
      </c>
      <c r="P799" s="0" t="n">
        <v>1658119</v>
      </c>
      <c r="Q799" s="0" t="str">
        <f aca="false">I799/H799</f>
        <v>132%</v>
      </c>
      <c r="R799" s="0" t="str">
        <f aca="false">I799/M799</f>
        <v>$ 24.30</v>
      </c>
      <c r="S799" s="0" t="str">
        <f aca="false">H799/M799</f>
        <v>$ 18.35</v>
      </c>
      <c r="T799" s="0" t="str">
        <f aca="false">M799/N799</f>
        <v>6%</v>
      </c>
    </row>
    <row r="800" customFormat="false" ht="15.75" hidden="false" customHeight="true" outlineLevel="0" collapsed="false">
      <c r="B800" s="0" t="s">
        <v>113</v>
      </c>
      <c r="C800" s="0" t="s">
        <v>49</v>
      </c>
      <c r="F800" s="0" t="n">
        <v>2019</v>
      </c>
      <c r="G800" s="0" t="n">
        <v>8</v>
      </c>
      <c r="I800" s="0" t="n">
        <v>118.4</v>
      </c>
      <c r="K800" s="0" t="n">
        <v>0.07272</v>
      </c>
      <c r="L800" s="0" t="str">
        <f aca="false">N800/P800</f>
        <v>#DIV/0!</v>
      </c>
      <c r="O800" s="0" t="str">
        <f aca="false">H800/N800</f>
        <v>#DIV/0!</v>
      </c>
    </row>
    <row r="801" customFormat="false" ht="15.75" hidden="false" customHeight="true" outlineLevel="0" collapsed="false">
      <c r="B801" s="0" t="s">
        <v>113</v>
      </c>
      <c r="C801" s="0" t="s">
        <v>3</v>
      </c>
      <c r="F801" s="0" t="n">
        <v>2019</v>
      </c>
      <c r="G801" s="0" t="n">
        <v>8</v>
      </c>
      <c r="I801" s="0" t="n">
        <v>6073.9</v>
      </c>
      <c r="K801" s="0" t="n">
        <v>0.05767</v>
      </c>
      <c r="L801" s="0" t="str">
        <f aca="false">N801/P801</f>
        <v>#DIV/0!</v>
      </c>
      <c r="O801" s="0" t="str">
        <f aca="false">H801/N801</f>
        <v>#DIV/0!</v>
      </c>
    </row>
    <row r="802" customFormat="false" ht="15.75" hidden="false" customHeight="true" outlineLevel="0" collapsed="false">
      <c r="B802" s="0" t="s">
        <v>113</v>
      </c>
      <c r="C802" s="0" t="s">
        <v>50</v>
      </c>
      <c r="F802" s="0" t="n">
        <v>2019</v>
      </c>
      <c r="G802" s="0" t="n">
        <v>8</v>
      </c>
      <c r="I802" s="0" t="n">
        <v>57.7</v>
      </c>
      <c r="K802" s="0" t="n">
        <v>0.04471</v>
      </c>
      <c r="L802" s="0" t="str">
        <f aca="false">N802/P802</f>
        <v>#DIV/0!</v>
      </c>
      <c r="O802" s="0" t="str">
        <f aca="false">H802/N802</f>
        <v>#DIV/0!</v>
      </c>
    </row>
    <row r="803" customFormat="false" ht="15.75" hidden="false" customHeight="true" outlineLevel="0" collapsed="false">
      <c r="B803" s="0" t="s">
        <v>113</v>
      </c>
      <c r="C803" s="0" t="s">
        <v>51</v>
      </c>
      <c r="F803" s="0" t="n">
        <v>2019</v>
      </c>
      <c r="G803" s="0" t="n">
        <v>8</v>
      </c>
      <c r="I803" s="0" t="n">
        <v>71.5</v>
      </c>
      <c r="K803" s="0" t="n">
        <v>0.04685</v>
      </c>
      <c r="L803" s="0" t="str">
        <f aca="false">N803/P803</f>
        <v>#DIV/0!</v>
      </c>
      <c r="O803" s="0" t="str">
        <f aca="false">H803/N803</f>
        <v>#DIV/0!</v>
      </c>
    </row>
    <row r="804" customFormat="false" ht="15.75" hidden="false" customHeight="true" outlineLevel="0" collapsed="false">
      <c r="B804" s="0" t="s">
        <v>113</v>
      </c>
      <c r="C804" s="0" t="s">
        <v>52</v>
      </c>
      <c r="F804" s="0" t="n">
        <v>2019</v>
      </c>
      <c r="G804" s="0" t="n">
        <v>8</v>
      </c>
      <c r="I804" s="0" t="n">
        <v>483.3</v>
      </c>
      <c r="K804" s="0" t="n">
        <v>0.1289</v>
      </c>
      <c r="L804" s="0" t="str">
        <f aca="false">N804/P804</f>
        <v>#DIV/0!</v>
      </c>
      <c r="O804" s="0" t="str">
        <f aca="false">H804/N804</f>
        <v>#DIV/0!</v>
      </c>
    </row>
    <row r="805" customFormat="false" ht="15.75" hidden="false" customHeight="true" outlineLevel="0" collapsed="false">
      <c r="B805" s="0" t="s">
        <v>113</v>
      </c>
      <c r="C805" s="0" t="s">
        <v>49</v>
      </c>
      <c r="F805" s="0" t="n">
        <v>2019</v>
      </c>
      <c r="G805" s="0" t="n">
        <v>9</v>
      </c>
      <c r="I805" s="0" t="n">
        <v>41.9</v>
      </c>
      <c r="K805" s="0" t="n">
        <v>0.168</v>
      </c>
      <c r="L805" s="0" t="str">
        <f aca="false">N805/P805</f>
        <v>#DIV/0!</v>
      </c>
      <c r="O805" s="0" t="str">
        <f aca="false">H805/N805</f>
        <v>#DIV/0!</v>
      </c>
    </row>
    <row r="806" customFormat="false" ht="15.75" hidden="false" customHeight="true" outlineLevel="0" collapsed="false">
      <c r="B806" s="0" t="s">
        <v>113</v>
      </c>
      <c r="C806" s="0" t="s">
        <v>3</v>
      </c>
      <c r="F806" s="0" t="n">
        <v>2019</v>
      </c>
      <c r="G806" s="0" t="n">
        <v>9</v>
      </c>
      <c r="I806" s="0" t="n">
        <v>5864.6</v>
      </c>
      <c r="K806" s="0" t="n">
        <v>0.07161</v>
      </c>
      <c r="L806" s="0" t="str">
        <f aca="false">N806/P806</f>
        <v>#DIV/0!</v>
      </c>
      <c r="O806" s="0" t="str">
        <f aca="false">H806/N806</f>
        <v>#DIV/0!</v>
      </c>
    </row>
    <row r="807" customFormat="false" ht="15.75" hidden="false" customHeight="true" outlineLevel="0" collapsed="false">
      <c r="B807" s="0" t="s">
        <v>113</v>
      </c>
      <c r="C807" s="0" t="s">
        <v>50</v>
      </c>
      <c r="F807" s="0" t="n">
        <v>2019</v>
      </c>
      <c r="G807" s="0" t="n">
        <v>9</v>
      </c>
      <c r="I807" s="0" t="n">
        <v>0</v>
      </c>
      <c r="K807" s="0" t="n">
        <v>0</v>
      </c>
      <c r="L807" s="0" t="str">
        <f aca="false">N807/P807</f>
        <v>#DIV/0!</v>
      </c>
      <c r="O807" s="0" t="str">
        <f aca="false">H807/N807</f>
        <v>#DIV/0!</v>
      </c>
    </row>
    <row r="808" customFormat="false" ht="15.75" hidden="false" customHeight="true" outlineLevel="0" collapsed="false">
      <c r="B808" s="0" t="s">
        <v>113</v>
      </c>
      <c r="C808" s="0" t="s">
        <v>51</v>
      </c>
      <c r="F808" s="0" t="n">
        <v>2019</v>
      </c>
      <c r="G808" s="0" t="n">
        <v>9</v>
      </c>
      <c r="I808" s="0" t="n">
        <v>68.6</v>
      </c>
      <c r="K808" s="0" t="n">
        <v>0.06603</v>
      </c>
      <c r="L808" s="0" t="str">
        <f aca="false">N808/P808</f>
        <v>#DIV/0!</v>
      </c>
      <c r="O808" s="0" t="str">
        <f aca="false">H808/N808</f>
        <v>#DIV/0!</v>
      </c>
    </row>
    <row r="809" customFormat="false" ht="15.75" hidden="false" customHeight="true" outlineLevel="0" collapsed="false">
      <c r="B809" s="0" t="s">
        <v>113</v>
      </c>
      <c r="C809" s="0" t="s">
        <v>52</v>
      </c>
      <c r="F809" s="0" t="n">
        <v>2019</v>
      </c>
      <c r="G809" s="0" t="n">
        <v>9</v>
      </c>
      <c r="I809" s="0" t="n">
        <v>509.1</v>
      </c>
      <c r="K809" s="0" t="n">
        <v>0.0855</v>
      </c>
      <c r="L809" s="0" t="str">
        <f aca="false">N809/P809</f>
        <v>#DIV/0!</v>
      </c>
      <c r="O809" s="0" t="str">
        <f aca="false">H809/N809</f>
        <v>#DIV/0!</v>
      </c>
    </row>
    <row r="810" customFormat="false" ht="15.75" hidden="false" customHeight="true" outlineLevel="0" collapsed="false">
      <c r="B810" s="0" t="s">
        <v>113</v>
      </c>
      <c r="C810" s="0" t="s">
        <v>49</v>
      </c>
      <c r="F810" s="0" t="n">
        <v>2019</v>
      </c>
      <c r="G810" s="0" t="n">
        <v>10</v>
      </c>
      <c r="I810" s="0" t="n">
        <v>114.6</v>
      </c>
      <c r="K810" s="0" t="n">
        <v>0.1197</v>
      </c>
      <c r="L810" s="0" t="str">
        <f aca="false">N810/P810</f>
        <v>#DIV/0!</v>
      </c>
      <c r="O810" s="0" t="str">
        <f aca="false">H810/N810</f>
        <v>#DIV/0!</v>
      </c>
    </row>
    <row r="811" customFormat="false" ht="15.75" hidden="false" customHeight="true" outlineLevel="0" collapsed="false">
      <c r="B811" s="0" t="s">
        <v>113</v>
      </c>
      <c r="C811" s="0" t="s">
        <v>3</v>
      </c>
      <c r="F811" s="0" t="n">
        <v>2019</v>
      </c>
      <c r="G811" s="0" t="n">
        <v>10</v>
      </c>
      <c r="I811" s="0" t="n">
        <v>5049.9</v>
      </c>
      <c r="K811" s="0" t="n">
        <v>0.08192</v>
      </c>
      <c r="L811" s="0" t="str">
        <f aca="false">N811/P811</f>
        <v>#DIV/0!</v>
      </c>
      <c r="O811" s="0" t="str">
        <f aca="false">H811/N811</f>
        <v>#DIV/0!</v>
      </c>
    </row>
    <row r="812" customFormat="false" ht="15.75" hidden="false" customHeight="true" outlineLevel="0" collapsed="false">
      <c r="B812" s="0" t="s">
        <v>113</v>
      </c>
      <c r="C812" s="0" t="s">
        <v>50</v>
      </c>
      <c r="F812" s="0" t="n">
        <v>2019</v>
      </c>
      <c r="G812" s="0" t="n">
        <v>10</v>
      </c>
      <c r="I812" s="0" t="n">
        <v>37.61</v>
      </c>
      <c r="K812" s="0" t="n">
        <v>0.1864</v>
      </c>
      <c r="L812" s="0" t="str">
        <f aca="false">N812/P812</f>
        <v>#DIV/0!</v>
      </c>
      <c r="O812" s="0" t="str">
        <f aca="false">H812/N812</f>
        <v>#DIV/0!</v>
      </c>
    </row>
    <row r="813" customFormat="false" ht="15.75" hidden="false" customHeight="true" outlineLevel="0" collapsed="false">
      <c r="B813" s="0" t="s">
        <v>113</v>
      </c>
      <c r="C813" s="0" t="s">
        <v>51</v>
      </c>
      <c r="F813" s="0" t="n">
        <v>2019</v>
      </c>
      <c r="G813" s="0" t="n">
        <v>10</v>
      </c>
      <c r="I813" s="0" t="n">
        <v>123.4</v>
      </c>
      <c r="K813" s="0" t="n">
        <v>0.3994</v>
      </c>
      <c r="L813" s="0" t="str">
        <f aca="false">N813/P813</f>
        <v>#DIV/0!</v>
      </c>
      <c r="O813" s="0" t="str">
        <f aca="false">H813/N813</f>
        <v>#DIV/0!</v>
      </c>
    </row>
    <row r="814" customFormat="false" ht="15.75" hidden="false" customHeight="true" outlineLevel="0" collapsed="false">
      <c r="B814" s="0" t="s">
        <v>113</v>
      </c>
      <c r="C814" s="0" t="s">
        <v>52</v>
      </c>
      <c r="F814" s="0" t="n">
        <v>2019</v>
      </c>
      <c r="G814" s="0" t="n">
        <v>10</v>
      </c>
      <c r="I814" s="0" t="n">
        <v>400.6</v>
      </c>
      <c r="K814" s="0" t="n">
        <v>0.155</v>
      </c>
      <c r="L814" s="0" t="str">
        <f aca="false">N814/P814</f>
        <v>#DIV/0!</v>
      </c>
      <c r="O814" s="0" t="str">
        <f aca="false">H814/N814</f>
        <v>#DIV/0!</v>
      </c>
    </row>
    <row r="815" customFormat="false" ht="15.75" hidden="false" customHeight="true" outlineLevel="0" collapsed="false">
      <c r="B815" s="0" t="s">
        <v>113</v>
      </c>
      <c r="C815" s="0" t="s">
        <v>49</v>
      </c>
      <c r="F815" s="0" t="n">
        <v>2019</v>
      </c>
      <c r="G815" s="0" t="n">
        <v>11</v>
      </c>
      <c r="I815" s="0" t="n">
        <v>99.4</v>
      </c>
      <c r="K815" s="0" t="n">
        <v>0.2316</v>
      </c>
      <c r="L815" s="0" t="str">
        <f aca="false">N815/P815</f>
        <v>#DIV/0!</v>
      </c>
      <c r="O815" s="0" t="str">
        <f aca="false">H815/N815</f>
        <v>#DIV/0!</v>
      </c>
    </row>
    <row r="816" customFormat="false" ht="15.75" hidden="false" customHeight="true" outlineLevel="0" collapsed="false">
      <c r="B816" s="0" t="s">
        <v>113</v>
      </c>
      <c r="C816" s="0" t="s">
        <v>3</v>
      </c>
      <c r="F816" s="0" t="n">
        <v>2019</v>
      </c>
      <c r="G816" s="0" t="n">
        <v>11</v>
      </c>
      <c r="I816" s="0" t="n">
        <v>8954.2</v>
      </c>
      <c r="K816" s="0" t="n">
        <v>0.07341</v>
      </c>
      <c r="L816" s="0" t="str">
        <f aca="false">N816/P816</f>
        <v>#DIV/0!</v>
      </c>
      <c r="O816" s="0" t="str">
        <f aca="false">H816/N816</f>
        <v>#DIV/0!</v>
      </c>
    </row>
    <row r="817" customFormat="false" ht="15.75" hidden="false" customHeight="true" outlineLevel="0" collapsed="false">
      <c r="B817" s="0" t="s">
        <v>113</v>
      </c>
      <c r="C817" s="0" t="s">
        <v>50</v>
      </c>
      <c r="F817" s="0" t="n">
        <v>2019</v>
      </c>
      <c r="G817" s="0" t="n">
        <v>11</v>
      </c>
      <c r="I817" s="0" t="n">
        <v>218.92</v>
      </c>
      <c r="K817" s="0" t="n">
        <v>0.2814</v>
      </c>
      <c r="L817" s="0" t="str">
        <f aca="false">N817/P817</f>
        <v>#DIV/0!</v>
      </c>
      <c r="O817" s="0" t="str">
        <f aca="false">H817/N817</f>
        <v>#DIV/0!</v>
      </c>
    </row>
    <row r="818" customFormat="false" ht="15.75" hidden="false" customHeight="true" outlineLevel="0" collapsed="false">
      <c r="B818" s="0" t="s">
        <v>113</v>
      </c>
      <c r="C818" s="0" t="s">
        <v>51</v>
      </c>
      <c r="F818" s="0" t="n">
        <v>2019</v>
      </c>
      <c r="G818" s="0" t="n">
        <v>11</v>
      </c>
      <c r="I818" s="0" t="n">
        <v>1295</v>
      </c>
      <c r="K818" s="0" t="n">
        <v>0.4531</v>
      </c>
      <c r="L818" s="0" t="str">
        <f aca="false">N818/P818</f>
        <v>#DIV/0!</v>
      </c>
      <c r="O818" s="0" t="str">
        <f aca="false">H818/N818</f>
        <v>#DIV/0!</v>
      </c>
    </row>
    <row r="819" customFormat="false" ht="15.75" hidden="false" customHeight="true" outlineLevel="0" collapsed="false">
      <c r="B819" s="0" t="s">
        <v>113</v>
      </c>
      <c r="C819" s="0" t="s">
        <v>52</v>
      </c>
      <c r="F819" s="0" t="n">
        <v>2019</v>
      </c>
      <c r="G819" s="0" t="n">
        <v>11</v>
      </c>
      <c r="I819" s="0" t="n">
        <v>1196.9</v>
      </c>
      <c r="K819" s="0" t="n">
        <v>0.2035</v>
      </c>
      <c r="L819" s="0" t="str">
        <f aca="false">N819/P819</f>
        <v>#DIV/0!</v>
      </c>
      <c r="O819" s="0" t="str">
        <f aca="false">H819/N819</f>
        <v>#DIV/0!</v>
      </c>
    </row>
    <row r="820" customFormat="false" ht="15.75" hidden="false" customHeight="true" outlineLevel="0" collapsed="false">
      <c r="B820" s="0" t="s">
        <v>113</v>
      </c>
      <c r="C820" s="0" t="s">
        <v>49</v>
      </c>
      <c r="F820" s="0" t="n">
        <v>2019</v>
      </c>
      <c r="G820" s="0" t="n">
        <v>12</v>
      </c>
      <c r="H820" s="0" t="n">
        <v>128.98</v>
      </c>
      <c r="I820" s="0" t="n">
        <v>430.7</v>
      </c>
      <c r="J820" s="0" t="str">
        <f aca="false">I820-H820</f>
        <v>£ 301.72</v>
      </c>
      <c r="K820" s="0" t="str">
        <f aca="false">H820/I820</f>
        <v>29.95%</v>
      </c>
      <c r="L820" s="0" t="str">
        <f aca="false">N820/P820</f>
        <v>0.51%</v>
      </c>
      <c r="M820" s="0" t="n">
        <v>27</v>
      </c>
      <c r="N820" s="0" t="n">
        <v>544</v>
      </c>
      <c r="O820" s="0" t="str">
        <f aca="false">H820/N820</f>
        <v>0.24 €</v>
      </c>
      <c r="P820" s="0" t="n">
        <v>105681</v>
      </c>
      <c r="Q820" s="0" t="str">
        <f aca="false">I820/H820</f>
        <v>334%</v>
      </c>
      <c r="R820" s="0" t="str">
        <f aca="false">I820/M820</f>
        <v>£ 15.95</v>
      </c>
      <c r="S820" s="0" t="str">
        <f aca="false">H820/M820</f>
        <v>£ 4.78</v>
      </c>
      <c r="T820" s="0" t="str">
        <f aca="false">M820/N820</f>
        <v>5%</v>
      </c>
    </row>
    <row r="821" customFormat="false" ht="15.75" hidden="false" customHeight="true" outlineLevel="0" collapsed="false">
      <c r="B821" s="0" t="s">
        <v>113</v>
      </c>
      <c r="C821" s="0" t="s">
        <v>3</v>
      </c>
      <c r="F821" s="0" t="n">
        <v>2019</v>
      </c>
      <c r="G821" s="0" t="n">
        <v>12</v>
      </c>
      <c r="H821" s="0" t="n">
        <v>9082.83</v>
      </c>
      <c r="I821" s="0" t="n">
        <v>57730.07</v>
      </c>
      <c r="J821" s="0" t="str">
        <f aca="false">I821-H821</f>
        <v>48,647.24 €</v>
      </c>
      <c r="K821" s="0" t="str">
        <f aca="false">H821/I821</f>
        <v>15.73%</v>
      </c>
      <c r="L821" s="0" t="str">
        <f aca="false">N821/P821</f>
        <v>0.43%</v>
      </c>
      <c r="M821" s="0" t="n">
        <v>3491</v>
      </c>
      <c r="N821" s="0" t="n">
        <v>20308</v>
      </c>
      <c r="O821" s="0" t="str">
        <f aca="false">H821/N821</f>
        <v>0.45 €</v>
      </c>
      <c r="P821" s="0" t="n">
        <v>4746690</v>
      </c>
      <c r="Q821" s="0" t="str">
        <f aca="false">I821/H821</f>
        <v>636%</v>
      </c>
      <c r="R821" s="0" t="str">
        <f aca="false">I821/M821</f>
        <v>16.54 €</v>
      </c>
      <c r="S821" s="0" t="str">
        <f aca="false">H821/M821</f>
        <v>2.60 €</v>
      </c>
      <c r="T821" s="0" t="str">
        <f aca="false">M821/N821</f>
        <v>17%</v>
      </c>
    </row>
    <row r="822" customFormat="false" ht="15.75" hidden="false" customHeight="true" outlineLevel="0" collapsed="false">
      <c r="B822" s="0" t="s">
        <v>113</v>
      </c>
      <c r="C822" s="0" t="s">
        <v>50</v>
      </c>
      <c r="F822" s="0" t="n">
        <v>2019</v>
      </c>
      <c r="G822" s="0" t="n">
        <v>12</v>
      </c>
      <c r="H822" s="0" t="n">
        <v>802.25</v>
      </c>
      <c r="I822" s="0" t="n">
        <v>6790.22</v>
      </c>
      <c r="J822" s="0" t="str">
        <f aca="false">I822-H822</f>
        <v>5,987.97 €</v>
      </c>
      <c r="K822" s="0" t="str">
        <f aca="false">H822/I822</f>
        <v>11.81%</v>
      </c>
      <c r="L822" s="0" t="str">
        <f aca="false">N822/P822</f>
        <v>0.30%</v>
      </c>
      <c r="M822" s="0" t="n">
        <v>361</v>
      </c>
      <c r="N822" s="0" t="n">
        <v>4552</v>
      </c>
      <c r="O822" s="0" t="str">
        <f aca="false">H822/N822</f>
        <v>0.18 €</v>
      </c>
      <c r="P822" s="0" t="n">
        <v>1511482</v>
      </c>
      <c r="Q822" s="0" t="str">
        <f aca="false">I822/H822</f>
        <v>846%</v>
      </c>
      <c r="R822" s="0" t="str">
        <f aca="false">I822/M822</f>
        <v>18.81 €</v>
      </c>
      <c r="S822" s="0" t="str">
        <f aca="false">H822/M822</f>
        <v>2.22 €</v>
      </c>
      <c r="T822" s="0" t="str">
        <f aca="false">M822/N822</f>
        <v>8%</v>
      </c>
    </row>
    <row r="823" customFormat="false" ht="15.75" hidden="false" customHeight="true" outlineLevel="0" collapsed="false">
      <c r="B823" s="0" t="s">
        <v>113</v>
      </c>
      <c r="C823" s="0" t="s">
        <v>51</v>
      </c>
      <c r="F823" s="0" t="n">
        <v>2019</v>
      </c>
      <c r="G823" s="0" t="n">
        <v>12</v>
      </c>
      <c r="H823" s="0" t="n">
        <v>1152.35</v>
      </c>
      <c r="I823" s="0" t="n">
        <v>8101.89</v>
      </c>
      <c r="J823" s="0" t="str">
        <f aca="false">I823-H823</f>
        <v>6,949.54 €</v>
      </c>
      <c r="K823" s="0" t="str">
        <f aca="false">H823/I823</f>
        <v>14.22%</v>
      </c>
      <c r="L823" s="0" t="str">
        <f aca="false">N823/P823</f>
        <v>0.38%</v>
      </c>
      <c r="M823" s="0" t="n">
        <v>497</v>
      </c>
      <c r="N823" s="0" t="n">
        <v>10116</v>
      </c>
      <c r="O823" s="0" t="str">
        <f aca="false">H823/N823</f>
        <v>0.11 €</v>
      </c>
      <c r="P823" s="0" t="n">
        <v>2649414</v>
      </c>
      <c r="Q823" s="0" t="str">
        <f aca="false">I823/H823</f>
        <v>703%</v>
      </c>
      <c r="R823" s="0" t="str">
        <f aca="false">I823/M823</f>
        <v>16.30 €</v>
      </c>
      <c r="S823" s="0" t="str">
        <f aca="false">H823/M823</f>
        <v>2.32 €</v>
      </c>
      <c r="T823" s="0" t="str">
        <f aca="false">M823/N823</f>
        <v>5%</v>
      </c>
    </row>
    <row r="824" customFormat="false" ht="15.75" hidden="false" customHeight="true" outlineLevel="0" collapsed="false">
      <c r="B824" s="0" t="s">
        <v>113</v>
      </c>
      <c r="C824" s="0" t="s">
        <v>52</v>
      </c>
      <c r="F824" s="0" t="n">
        <v>2019</v>
      </c>
      <c r="G824" s="0" t="n">
        <v>12</v>
      </c>
      <c r="H824" s="0" t="n">
        <v>587.07</v>
      </c>
      <c r="I824" s="0" t="n">
        <v>4642.21</v>
      </c>
      <c r="J824" s="0" t="str">
        <f aca="false">I824-H824</f>
        <v>4,055.14 €</v>
      </c>
      <c r="K824" s="0" t="str">
        <f aca="false">H824/I824</f>
        <v>12.65%</v>
      </c>
      <c r="L824" s="0" t="str">
        <f aca="false">N824/P824</f>
        <v>0.56%</v>
      </c>
      <c r="M824" s="0" t="n">
        <v>257</v>
      </c>
      <c r="N824" s="0" t="n">
        <v>5975</v>
      </c>
      <c r="O824" s="0" t="str">
        <f aca="false">H824/N824</f>
        <v>0.10 €</v>
      </c>
      <c r="P824" s="0" t="n">
        <v>1064422</v>
      </c>
      <c r="Q824" s="0" t="str">
        <f aca="false">I824/H824</f>
        <v>791%</v>
      </c>
      <c r="R824" s="0" t="str">
        <f aca="false">I824/M824</f>
        <v>18.06 €</v>
      </c>
      <c r="S824" s="0" t="str">
        <f aca="false">H824/M824</f>
        <v>2.28 €</v>
      </c>
      <c r="T824" s="0" t="str">
        <f aca="false">M824/N824</f>
        <v>4%</v>
      </c>
    </row>
    <row r="825" customFormat="false" ht="15.75" hidden="false" customHeight="true" outlineLevel="0" collapsed="false">
      <c r="B825" s="0" t="s">
        <v>113</v>
      </c>
      <c r="C825" s="0" t="s">
        <v>3</v>
      </c>
      <c r="F825" s="0" t="n">
        <v>2020</v>
      </c>
      <c r="G825" s="0" t="n">
        <v>1</v>
      </c>
      <c r="H825" s="0" t="n">
        <v>5511.57</v>
      </c>
      <c r="I825" s="0" t="n">
        <v>36150.48</v>
      </c>
      <c r="J825" s="0" t="str">
        <f aca="false">I825-H825</f>
        <v>30,638.91 €</v>
      </c>
      <c r="K825" s="0" t="str">
        <f aca="false">H825/I825</f>
        <v>15.25%</v>
      </c>
      <c r="L825" s="0" t="str">
        <f aca="false">N825/P825</f>
        <v>0.27%</v>
      </c>
      <c r="M825" s="0" t="n">
        <v>2114</v>
      </c>
      <c r="N825" s="0" t="n">
        <v>16204</v>
      </c>
      <c r="O825" s="0" t="str">
        <f aca="false">H825/N825</f>
        <v>0.34 €</v>
      </c>
      <c r="P825" s="0" t="n">
        <v>5986532</v>
      </c>
      <c r="Q825" s="0" t="str">
        <f aca="false">I825/H825</f>
        <v>656%</v>
      </c>
      <c r="R825" s="0" t="str">
        <f aca="false">I825/M825</f>
        <v>17.10 €</v>
      </c>
      <c r="S825" s="0" t="str">
        <f aca="false">H825/M825</f>
        <v>2.61 €</v>
      </c>
      <c r="T825" s="0" t="str">
        <f aca="false">M825/N825</f>
        <v>13%</v>
      </c>
    </row>
    <row r="826" customFormat="false" ht="15.75" hidden="false" customHeight="true" outlineLevel="0" collapsed="false">
      <c r="B826" s="0" t="s">
        <v>113</v>
      </c>
      <c r="C826" s="0" t="s">
        <v>50</v>
      </c>
      <c r="F826" s="0" t="n">
        <v>2020</v>
      </c>
      <c r="G826" s="0" t="n">
        <v>1</v>
      </c>
      <c r="H826" s="0" t="n">
        <v>623.69</v>
      </c>
      <c r="I826" s="0" t="n">
        <v>3574.23</v>
      </c>
      <c r="J826" s="0" t="str">
        <f aca="false">I826-H826</f>
        <v>2,950.54 €</v>
      </c>
      <c r="K826" s="0" t="str">
        <f aca="false">H826/I826</f>
        <v>17.45%</v>
      </c>
      <c r="L826" s="0" t="str">
        <f aca="false">N826/P826</f>
        <v>0.34%</v>
      </c>
      <c r="M826" s="0" t="n">
        <v>232</v>
      </c>
      <c r="N826" s="0" t="n">
        <v>3999</v>
      </c>
      <c r="O826" s="0" t="str">
        <f aca="false">H826/N826</f>
        <v>0.16 €</v>
      </c>
      <c r="P826" s="0" t="n">
        <v>1172855</v>
      </c>
      <c r="Q826" s="0" t="str">
        <f aca="false">I826/H826</f>
        <v>573%</v>
      </c>
      <c r="R826" s="0" t="str">
        <f aca="false">I826/M826</f>
        <v>15.41 €</v>
      </c>
      <c r="S826" s="0" t="str">
        <f aca="false">H826/M826</f>
        <v>2.69 €</v>
      </c>
      <c r="T826" s="0" t="str">
        <f aca="false">M826/N826</f>
        <v>6%</v>
      </c>
    </row>
    <row r="827" customFormat="false" ht="15.75" hidden="false" customHeight="true" outlineLevel="0" collapsed="false">
      <c r="B827" s="0" t="s">
        <v>113</v>
      </c>
      <c r="C827" s="0" t="s">
        <v>51</v>
      </c>
      <c r="F827" s="0" t="n">
        <v>2020</v>
      </c>
      <c r="G827" s="0" t="n">
        <v>1</v>
      </c>
      <c r="H827" s="0" t="n">
        <v>1357.64</v>
      </c>
      <c r="I827" s="0" t="n">
        <v>5804.94</v>
      </c>
      <c r="J827" s="0" t="str">
        <f aca="false">I827-H827</f>
        <v>4,447.30 €</v>
      </c>
      <c r="K827" s="0" t="str">
        <f aca="false">H827/I827</f>
        <v>23.39%</v>
      </c>
      <c r="L827" s="0" t="str">
        <f aca="false">N827/P827</f>
        <v>0.35%</v>
      </c>
      <c r="M827" s="0" t="n">
        <v>381</v>
      </c>
      <c r="N827" s="0" t="n">
        <v>13586</v>
      </c>
      <c r="O827" s="0" t="str">
        <f aca="false">H827/N827</f>
        <v>0.10 €</v>
      </c>
      <c r="P827" s="0" t="n">
        <v>3911988</v>
      </c>
      <c r="Q827" s="0" t="str">
        <f aca="false">I827/H827</f>
        <v>428%</v>
      </c>
      <c r="R827" s="0" t="str">
        <f aca="false">I827/M827</f>
        <v>15.24 €</v>
      </c>
      <c r="S827" s="0" t="str">
        <f aca="false">H827/M827</f>
        <v>3.56 €</v>
      </c>
      <c r="T827" s="0" t="str">
        <f aca="false">M827/N827</f>
        <v>3%</v>
      </c>
    </row>
    <row r="828" customFormat="false" ht="15.75" hidden="false" customHeight="true" outlineLevel="0" collapsed="false">
      <c r="B828" s="0" t="s">
        <v>113</v>
      </c>
      <c r="C828" s="0" t="s">
        <v>52</v>
      </c>
      <c r="F828" s="0" t="n">
        <v>2020</v>
      </c>
      <c r="G828" s="0" t="n">
        <v>1</v>
      </c>
      <c r="H828" s="0" t="n">
        <v>792.13</v>
      </c>
      <c r="I828" s="0" t="n">
        <v>3579.55</v>
      </c>
      <c r="J828" s="0" t="str">
        <f aca="false">I828-H828</f>
        <v>2,787.42 €</v>
      </c>
      <c r="K828" s="0" t="str">
        <f aca="false">H828/I828</f>
        <v>22.13%</v>
      </c>
      <c r="L828" s="0" t="str">
        <f aca="false">N828/P828</f>
        <v>0.55%</v>
      </c>
      <c r="M828" s="0" t="n">
        <v>208</v>
      </c>
      <c r="N828" s="0" t="n">
        <v>8456</v>
      </c>
      <c r="O828" s="0" t="str">
        <f aca="false">H828/N828</f>
        <v>0.09 €</v>
      </c>
      <c r="P828" s="0" t="n">
        <v>1550737</v>
      </c>
      <c r="Q828" s="0" t="str">
        <f aca="false">I828/H828</f>
        <v>452%</v>
      </c>
      <c r="R828" s="0" t="str">
        <f aca="false">I828/M828</f>
        <v>17.21 €</v>
      </c>
      <c r="S828" s="0" t="str">
        <f aca="false">H828/M828</f>
        <v>3.81 €</v>
      </c>
      <c r="T828" s="0" t="str">
        <f aca="false">M828/N828</f>
        <v>2%</v>
      </c>
    </row>
    <row r="829" customFormat="false" ht="15.75" hidden="false" customHeight="true" outlineLevel="0" collapsed="false">
      <c r="B829" s="0" t="s">
        <v>113</v>
      </c>
      <c r="C829" s="0" t="s">
        <v>49</v>
      </c>
      <c r="F829" s="0" t="n">
        <v>2020</v>
      </c>
      <c r="G829" s="0" t="n">
        <v>1</v>
      </c>
      <c r="H829" s="0" t="n">
        <v>103.98</v>
      </c>
      <c r="I829" s="0" t="n">
        <v>393.53</v>
      </c>
      <c r="J829" s="0" t="str">
        <f aca="false">I829-H829</f>
        <v>£ 289.55</v>
      </c>
      <c r="K829" s="0" t="str">
        <f aca="false">H829/I829</f>
        <v>26.42%</v>
      </c>
      <c r="L829" s="0" t="str">
        <f aca="false">N829/P829</f>
        <v>43.68%</v>
      </c>
      <c r="M829" s="0" t="n">
        <v>23</v>
      </c>
      <c r="N829" s="0" t="n">
        <v>530</v>
      </c>
      <c r="O829" s="0" t="str">
        <f aca="false">H829/N829</f>
        <v>0.20 €</v>
      </c>
      <c r="P829" s="0" t="n">
        <v>1213.35</v>
      </c>
      <c r="Q829" s="0" t="str">
        <f aca="false">I829/H829</f>
        <v>378%</v>
      </c>
      <c r="R829" s="0" t="str">
        <f aca="false">I829/M829</f>
        <v>£ 17.11</v>
      </c>
      <c r="S829" s="0" t="str">
        <f aca="false">H829/M829</f>
        <v>£ 4.52</v>
      </c>
      <c r="T829" s="0" t="str">
        <f aca="false">M829/N829</f>
        <v>4%</v>
      </c>
    </row>
    <row r="830" customFormat="false" ht="15.75" hidden="false" customHeight="true" outlineLevel="0" collapsed="false">
      <c r="B830" s="0" t="s">
        <v>113</v>
      </c>
      <c r="C830" s="0" t="s">
        <v>49</v>
      </c>
      <c r="F830" s="0" t="n">
        <v>2020</v>
      </c>
      <c r="G830" s="0" t="n">
        <v>2</v>
      </c>
      <c r="H830" s="0" t="n">
        <v>298.77</v>
      </c>
      <c r="I830" s="0" t="n">
        <v>1213.35</v>
      </c>
      <c r="J830" s="0" t="str">
        <f aca="false">I830-H830</f>
        <v>£ 914.58</v>
      </c>
      <c r="K830" s="0" t="str">
        <f aca="false">H830/I830</f>
        <v>24.62%</v>
      </c>
      <c r="L830" s="0" t="str">
        <f aca="false">N830/P830</f>
        <v>0.40%</v>
      </c>
      <c r="M830" s="0" t="n">
        <v>75</v>
      </c>
      <c r="N830" s="0" t="n">
        <v>1683</v>
      </c>
      <c r="O830" s="0" t="str">
        <f aca="false">H830/N830</f>
        <v>0.18 €</v>
      </c>
      <c r="P830" s="0" t="n">
        <v>422740</v>
      </c>
      <c r="Q830" s="0" t="str">
        <f aca="false">I830/H830</f>
        <v>406%</v>
      </c>
      <c r="R830" s="0" t="str">
        <f aca="false">I830/M830</f>
        <v>£ 16.18</v>
      </c>
      <c r="S830" s="0" t="str">
        <f aca="false">H830/M830</f>
        <v>£ 3.98</v>
      </c>
      <c r="T830" s="0" t="str">
        <f aca="false">M830/N830</f>
        <v>4%</v>
      </c>
    </row>
    <row r="831" customFormat="false" ht="15.75" hidden="false" customHeight="true" outlineLevel="0" collapsed="false">
      <c r="B831" s="0" t="s">
        <v>113</v>
      </c>
      <c r="C831" s="0" t="s">
        <v>3</v>
      </c>
      <c r="F831" s="0" t="n">
        <v>2020</v>
      </c>
      <c r="G831" s="0" t="n">
        <v>2</v>
      </c>
      <c r="H831" s="0" t="n">
        <v>3735.03</v>
      </c>
      <c r="I831" s="0" t="n">
        <v>30196.85</v>
      </c>
      <c r="J831" s="0" t="str">
        <f aca="false">I831-H831</f>
        <v>26,461.82 €</v>
      </c>
      <c r="K831" s="0" t="str">
        <f aca="false">H831/I831</f>
        <v>12.37%</v>
      </c>
      <c r="L831" s="0" t="str">
        <f aca="false">N831/P831</f>
        <v>0.19%</v>
      </c>
      <c r="M831" s="0" t="n">
        <v>1758</v>
      </c>
      <c r="N831" s="0" t="n">
        <v>11838</v>
      </c>
      <c r="O831" s="0" t="str">
        <f aca="false">H831/N831</f>
        <v>0.32 €</v>
      </c>
      <c r="P831" s="0" t="n">
        <v>6082011</v>
      </c>
      <c r="Q831" s="0" t="str">
        <f aca="false">I831/H831</f>
        <v>808%</v>
      </c>
      <c r="R831" s="0" t="str">
        <f aca="false">I831/M831</f>
        <v>17.18 €</v>
      </c>
      <c r="S831" s="0" t="str">
        <f aca="false">H831/M831</f>
        <v>2.12 €</v>
      </c>
      <c r="T831" s="0" t="str">
        <f aca="false">M831/N831</f>
        <v>15%</v>
      </c>
    </row>
    <row r="832" customFormat="false" ht="15.75" hidden="false" customHeight="true" outlineLevel="0" collapsed="false">
      <c r="B832" s="0" t="s">
        <v>113</v>
      </c>
      <c r="C832" s="0" t="s">
        <v>50</v>
      </c>
      <c r="F832" s="0" t="n">
        <v>2020</v>
      </c>
      <c r="G832" s="0" t="n">
        <v>2</v>
      </c>
      <c r="H832" s="0" t="n">
        <v>1175.31</v>
      </c>
      <c r="I832" s="0" t="n">
        <v>6342.54</v>
      </c>
      <c r="J832" s="0" t="str">
        <f aca="false">I832-H832</f>
        <v>5,167.23 €</v>
      </c>
      <c r="K832" s="0" t="str">
        <f aca="false">H832/I832</f>
        <v>18.53%</v>
      </c>
      <c r="L832" s="0" t="str">
        <f aca="false">N832/P832</f>
        <v>0.44%</v>
      </c>
      <c r="M832" s="0" t="n">
        <v>399</v>
      </c>
      <c r="N832" s="0" t="n">
        <v>6969</v>
      </c>
      <c r="O832" s="0" t="str">
        <f aca="false">H832/N832</f>
        <v>0.17 €</v>
      </c>
      <c r="P832" s="0" t="n">
        <v>1572473</v>
      </c>
      <c r="Q832" s="0" t="str">
        <f aca="false">I832/H832</f>
        <v>540%</v>
      </c>
      <c r="R832" s="0" t="str">
        <f aca="false">I832/M832</f>
        <v>15.90 €</v>
      </c>
      <c r="S832" s="0" t="str">
        <f aca="false">H832/M832</f>
        <v>2.95 €</v>
      </c>
      <c r="T832" s="0" t="str">
        <f aca="false">M832/N832</f>
        <v>6%</v>
      </c>
    </row>
    <row r="833" customFormat="false" ht="15.75" hidden="false" customHeight="true" outlineLevel="0" collapsed="false">
      <c r="B833" s="0" t="s">
        <v>113</v>
      </c>
      <c r="C833" s="0" t="s">
        <v>51</v>
      </c>
      <c r="F833" s="0" t="n">
        <v>2020</v>
      </c>
      <c r="G833" s="0" t="n">
        <v>2</v>
      </c>
      <c r="H833" s="0" t="n">
        <v>2523.87</v>
      </c>
      <c r="I833" s="0" t="n">
        <v>8776.29</v>
      </c>
      <c r="J833" s="0" t="str">
        <f aca="false">I833-H833</f>
        <v>6,252.42 €</v>
      </c>
      <c r="K833" s="0" t="str">
        <f aca="false">H833/I833</f>
        <v>28.76%</v>
      </c>
      <c r="L833" s="0" t="str">
        <f aca="false">N833/P833</f>
        <v>0.38%</v>
      </c>
      <c r="M833" s="0" t="n">
        <v>505</v>
      </c>
      <c r="N833" s="0" t="n">
        <v>18768</v>
      </c>
      <c r="O833" s="0" t="str">
        <f aca="false">H833/N833</f>
        <v>0.13 €</v>
      </c>
      <c r="P833" s="0" t="n">
        <v>4895815</v>
      </c>
      <c r="Q833" s="0" t="str">
        <f aca="false">I833/H833</f>
        <v>348%</v>
      </c>
      <c r="R833" s="0" t="str">
        <f aca="false">I833/M833</f>
        <v>17.38 €</v>
      </c>
      <c r="S833" s="0" t="str">
        <f aca="false">H833/M833</f>
        <v>5.00 €</v>
      </c>
      <c r="T833" s="0" t="str">
        <f aca="false">M833/N833</f>
        <v>3%</v>
      </c>
    </row>
    <row r="834" customFormat="false" ht="15.75" hidden="false" customHeight="true" outlineLevel="0" collapsed="false">
      <c r="B834" s="0" t="s">
        <v>113</v>
      </c>
      <c r="C834" s="0" t="s">
        <v>52</v>
      </c>
      <c r="F834" s="0" t="n">
        <v>2020</v>
      </c>
      <c r="G834" s="0" t="n">
        <v>2</v>
      </c>
      <c r="H834" s="0" t="n">
        <v>1462.59</v>
      </c>
      <c r="I834" s="0" t="n">
        <v>4384.63</v>
      </c>
      <c r="J834" s="0" t="str">
        <f aca="false">I834-H834</f>
        <v>2,922.04 €</v>
      </c>
      <c r="K834" s="0" t="str">
        <f aca="false">H834/I834</f>
        <v>33.36%</v>
      </c>
      <c r="L834" s="0" t="str">
        <f aca="false">N834/P834</f>
        <v>0.42%</v>
      </c>
      <c r="M834" s="0" t="n">
        <v>257</v>
      </c>
      <c r="N834" s="0" t="n">
        <v>10297</v>
      </c>
      <c r="O834" s="0" t="str">
        <f aca="false">H834/N834</f>
        <v>0.14 €</v>
      </c>
      <c r="P834" s="0" t="n">
        <v>2444535</v>
      </c>
      <c r="Q834" s="0" t="str">
        <f aca="false">I834/H834</f>
        <v>300%</v>
      </c>
      <c r="R834" s="0" t="str">
        <f aca="false">I834/M834</f>
        <v>17.06 €</v>
      </c>
      <c r="S834" s="0" t="str">
        <f aca="false">H834/M834</f>
        <v>5.69 €</v>
      </c>
      <c r="T834" s="0" t="str">
        <f aca="false">M834/N834</f>
        <v>2%</v>
      </c>
    </row>
    <row r="835" customFormat="false" ht="15.75" hidden="false" customHeight="true" outlineLevel="0" collapsed="false">
      <c r="B835" s="0" t="s">
        <v>113</v>
      </c>
      <c r="C835" s="0" t="s">
        <v>49</v>
      </c>
      <c r="F835" s="0" t="n">
        <v>2020</v>
      </c>
      <c r="G835" s="0" t="n">
        <v>3</v>
      </c>
      <c r="H835" s="0" t="n">
        <v>113.33</v>
      </c>
      <c r="I835" s="0" t="n">
        <v>345.37</v>
      </c>
      <c r="J835" s="0" t="str">
        <f aca="false">I835-H835</f>
        <v>£ 232.04</v>
      </c>
      <c r="K835" s="0" t="str">
        <f aca="false">H835/I835</f>
        <v>32.81%</v>
      </c>
      <c r="L835" s="0" t="str">
        <f aca="false">N835/P835</f>
        <v>0.34%</v>
      </c>
      <c r="M835" s="0" t="n">
        <v>20</v>
      </c>
      <c r="N835" s="0" t="n">
        <v>684</v>
      </c>
      <c r="O835" s="0" t="str">
        <f aca="false">H835/N835</f>
        <v>0.17 €</v>
      </c>
      <c r="P835" s="0" t="n">
        <v>199629</v>
      </c>
      <c r="Q835" s="0" t="str">
        <f aca="false">I835/H835</f>
        <v>305%</v>
      </c>
      <c r="R835" s="0" t="str">
        <f aca="false">I835/M835</f>
        <v>£ 17.27</v>
      </c>
      <c r="S835" s="0" t="str">
        <f aca="false">H835/M835</f>
        <v>£ 5.67</v>
      </c>
      <c r="T835" s="0" t="str">
        <f aca="false">M835/N835</f>
        <v>3%</v>
      </c>
    </row>
    <row r="836" customFormat="false" ht="15.75" hidden="false" customHeight="true" outlineLevel="0" collapsed="false">
      <c r="B836" s="0" t="s">
        <v>113</v>
      </c>
      <c r="C836" s="0" t="s">
        <v>3</v>
      </c>
      <c r="F836" s="0" t="n">
        <v>2020</v>
      </c>
      <c r="G836" s="0" t="n">
        <v>3</v>
      </c>
      <c r="H836" s="0" t="n">
        <v>4087.37</v>
      </c>
      <c r="I836" s="0" t="n">
        <v>26578.16</v>
      </c>
      <c r="J836" s="0" t="str">
        <f aca="false">I836-H836</f>
        <v>22,490.79 €</v>
      </c>
      <c r="K836" s="0" t="str">
        <f aca="false">H836/I836</f>
        <v>15.38%</v>
      </c>
      <c r="L836" s="0" t="str">
        <f aca="false">N836/P836</f>
        <v>0.20%</v>
      </c>
      <c r="M836" s="0" t="n">
        <v>1507</v>
      </c>
      <c r="N836" s="0" t="n">
        <v>10900</v>
      </c>
      <c r="O836" s="0" t="str">
        <f aca="false">H836/N836</f>
        <v>0.37 €</v>
      </c>
      <c r="P836" s="0" t="n">
        <v>5513384</v>
      </c>
      <c r="Q836" s="0" t="str">
        <f aca="false">I836/H836</f>
        <v>650%</v>
      </c>
      <c r="R836" s="0" t="str">
        <f aca="false">I836/M836</f>
        <v>17.64 €</v>
      </c>
      <c r="S836" s="0" t="str">
        <f aca="false">H836/M836</f>
        <v>2.71 €</v>
      </c>
      <c r="T836" s="0" t="str">
        <f aca="false">M836/N836</f>
        <v>14%</v>
      </c>
    </row>
    <row r="837" customFormat="false" ht="15.75" hidden="false" customHeight="true" outlineLevel="0" collapsed="false">
      <c r="B837" s="0" t="s">
        <v>113</v>
      </c>
      <c r="C837" s="0" t="s">
        <v>50</v>
      </c>
      <c r="F837" s="0" t="n">
        <v>2020</v>
      </c>
      <c r="G837" s="0" t="n">
        <v>3</v>
      </c>
      <c r="H837" s="0" t="n">
        <v>682.34</v>
      </c>
      <c r="I837" s="0" t="n">
        <v>3737.59</v>
      </c>
      <c r="J837" s="0" t="str">
        <f aca="false">I837-H837</f>
        <v>3,055.25 €</v>
      </c>
      <c r="K837" s="0" t="str">
        <f aca="false">H837/I837</f>
        <v>18.26%</v>
      </c>
      <c r="L837" s="0" t="str">
        <f aca="false">N837/P837</f>
        <v>0.31%</v>
      </c>
      <c r="M837" s="0" t="n">
        <v>218</v>
      </c>
      <c r="N837" s="0" t="n">
        <v>3643</v>
      </c>
      <c r="O837" s="0" t="str">
        <f aca="false">H837/N837</f>
        <v>0.19 €</v>
      </c>
      <c r="P837" s="0" t="n">
        <v>1157527</v>
      </c>
      <c r="Q837" s="0" t="str">
        <f aca="false">I837/H837</f>
        <v>548%</v>
      </c>
      <c r="R837" s="0" t="str">
        <f aca="false">I837/M837</f>
        <v>17.14 €</v>
      </c>
      <c r="S837" s="0" t="str">
        <f aca="false">H837/M837</f>
        <v>3.13 €</v>
      </c>
      <c r="T837" s="0" t="str">
        <f aca="false">M837/N837</f>
        <v>6%</v>
      </c>
    </row>
    <row r="838" customFormat="false" ht="15.75" hidden="false" customHeight="true" outlineLevel="0" collapsed="false">
      <c r="B838" s="0" t="s">
        <v>113</v>
      </c>
      <c r="C838" s="0" t="s">
        <v>51</v>
      </c>
      <c r="F838" s="0" t="n">
        <v>2020</v>
      </c>
      <c r="G838" s="0" t="n">
        <v>3</v>
      </c>
      <c r="H838" s="0" t="n">
        <v>1646.37</v>
      </c>
      <c r="I838" s="0" t="n">
        <v>4648.94</v>
      </c>
      <c r="J838" s="0" t="str">
        <f aca="false">I838-H838</f>
        <v>3,002.57 €</v>
      </c>
      <c r="K838" s="0" t="str">
        <f aca="false">H838/I838</f>
        <v>35.41%</v>
      </c>
      <c r="L838" s="0" t="str">
        <f aca="false">N838/P838</f>
        <v>0.36%</v>
      </c>
      <c r="M838" s="0" t="n">
        <v>269</v>
      </c>
      <c r="N838" s="0" t="n">
        <v>10153</v>
      </c>
      <c r="O838" s="0" t="str">
        <f aca="false">H838/N838</f>
        <v>0.16 €</v>
      </c>
      <c r="P838" s="0" t="n">
        <v>2804997</v>
      </c>
      <c r="Q838" s="0" t="str">
        <f aca="false">I838/H838</f>
        <v>282%</v>
      </c>
      <c r="R838" s="0" t="str">
        <f aca="false">I838/M838</f>
        <v>17.28 €</v>
      </c>
      <c r="S838" s="0" t="str">
        <f aca="false">H838/M838</f>
        <v>6.12 €</v>
      </c>
      <c r="T838" s="0" t="str">
        <f aca="false">M838/N838</f>
        <v>3%</v>
      </c>
    </row>
    <row r="839" customFormat="false" ht="15.75" hidden="false" customHeight="true" outlineLevel="0" collapsed="false">
      <c r="B839" s="0" t="s">
        <v>113</v>
      </c>
      <c r="C839" s="0" t="s">
        <v>52</v>
      </c>
      <c r="F839" s="0" t="n">
        <v>2020</v>
      </c>
      <c r="G839" s="0" t="n">
        <v>3</v>
      </c>
      <c r="H839" s="0" t="n">
        <v>1632.96</v>
      </c>
      <c r="I839" s="0" t="n">
        <v>3519.55</v>
      </c>
      <c r="J839" s="0" t="str">
        <f aca="false">I839-H839</f>
        <v>1,886.59 €</v>
      </c>
      <c r="K839" s="0" t="str">
        <f aca="false">H839/I839</f>
        <v>46.40%</v>
      </c>
      <c r="L839" s="0" t="str">
        <f aca="false">N839/P839</f>
        <v>0.37%</v>
      </c>
      <c r="M839" s="0" t="n">
        <v>197</v>
      </c>
      <c r="N839" s="0" t="n">
        <v>9447</v>
      </c>
      <c r="O839" s="0" t="str">
        <f aca="false">H839/N839</f>
        <v>0.17 €</v>
      </c>
      <c r="P839" s="0" t="n">
        <v>2544484</v>
      </c>
      <c r="Q839" s="0" t="str">
        <f aca="false">I839/H839</f>
        <v>216%</v>
      </c>
      <c r="R839" s="0" t="str">
        <f aca="false">I839/M839</f>
        <v>17.87 €</v>
      </c>
      <c r="S839" s="0" t="str">
        <f aca="false">H839/M839</f>
        <v>8.29 €</v>
      </c>
      <c r="T839" s="0" t="str">
        <f aca="false">M839/N839</f>
        <v>2%</v>
      </c>
    </row>
    <row r="840" customFormat="false" ht="15.75" hidden="false" customHeight="true" outlineLevel="0" collapsed="false">
      <c r="B840" s="0" t="s">
        <v>113</v>
      </c>
      <c r="C840" s="0" t="s">
        <v>49</v>
      </c>
      <c r="F840" s="0" t="n">
        <v>2020</v>
      </c>
      <c r="G840" s="0" t="n">
        <v>4</v>
      </c>
      <c r="H840" s="0" t="n">
        <v>96.59</v>
      </c>
      <c r="I840" s="0" t="n">
        <v>376.56</v>
      </c>
      <c r="J840" s="0" t="str">
        <f aca="false">I840-H840</f>
        <v>£ 279.97</v>
      </c>
      <c r="K840" s="0" t="str">
        <f aca="false">H840/I840</f>
        <v>25.65%</v>
      </c>
      <c r="L840" s="0" t="str">
        <f aca="false">N840/P840</f>
        <v>0.68%</v>
      </c>
      <c r="M840" s="0" t="n">
        <v>25</v>
      </c>
      <c r="N840" s="0" t="n">
        <v>543</v>
      </c>
      <c r="O840" s="0" t="str">
        <f aca="false">H840/N840</f>
        <v>0.18 €</v>
      </c>
      <c r="P840" s="0" t="n">
        <v>79445</v>
      </c>
      <c r="Q840" s="0" t="str">
        <f aca="false">I840/H840</f>
        <v>390%</v>
      </c>
      <c r="R840" s="0" t="str">
        <f aca="false">I840/M840</f>
        <v>£ 15.06</v>
      </c>
      <c r="S840" s="0" t="str">
        <f aca="false">H840/M840</f>
        <v>£ 3.86</v>
      </c>
      <c r="T840" s="0" t="str">
        <f aca="false">M840/N840</f>
        <v>5%</v>
      </c>
    </row>
    <row r="841" customFormat="false" ht="15.75" hidden="false" customHeight="true" outlineLevel="0" collapsed="false">
      <c r="B841" s="0" t="s">
        <v>113</v>
      </c>
      <c r="C841" s="0" t="s">
        <v>3</v>
      </c>
      <c r="F841" s="0" t="n">
        <v>2020</v>
      </c>
      <c r="G841" s="0" t="n">
        <v>4</v>
      </c>
      <c r="H841" s="0" t="n">
        <v>3223.49</v>
      </c>
      <c r="I841" s="0" t="n">
        <v>24747.55</v>
      </c>
      <c r="J841" s="0" t="str">
        <f aca="false">I841-H841</f>
        <v>21,524.06 €</v>
      </c>
      <c r="K841" s="0" t="str">
        <f aca="false">H841/I841</f>
        <v>13.03%</v>
      </c>
      <c r="L841" s="0" t="str">
        <f aca="false">N841/P841</f>
        <v>0.33%</v>
      </c>
      <c r="M841" s="0" t="n">
        <v>1463</v>
      </c>
      <c r="N841" s="0" t="n">
        <v>8493</v>
      </c>
      <c r="O841" s="0" t="str">
        <f aca="false">H841/N841</f>
        <v>0.38 €</v>
      </c>
      <c r="P841" s="0" t="n">
        <v>2599807</v>
      </c>
      <c r="Q841" s="0" t="str">
        <f aca="false">I841/H841</f>
        <v>768%</v>
      </c>
      <c r="R841" s="0" t="str">
        <f aca="false">I841/M841</f>
        <v>16.92 €</v>
      </c>
      <c r="S841" s="0" t="str">
        <f aca="false">H841/M841</f>
        <v>2.20 €</v>
      </c>
      <c r="T841" s="0" t="str">
        <f aca="false">M841/N841</f>
        <v>17%</v>
      </c>
    </row>
    <row r="842" customFormat="false" ht="15.75" hidden="false" customHeight="true" outlineLevel="0" collapsed="false">
      <c r="B842" s="0" t="s">
        <v>113</v>
      </c>
      <c r="C842" s="0" t="s">
        <v>50</v>
      </c>
      <c r="F842" s="0" t="n">
        <v>2020</v>
      </c>
      <c r="G842" s="0" t="n">
        <v>4</v>
      </c>
      <c r="H842" s="0" t="n">
        <v>422.76</v>
      </c>
      <c r="I842" s="0" t="n">
        <v>2863.77</v>
      </c>
      <c r="J842" s="0" t="str">
        <f aca="false">I842-H842</f>
        <v>2,441.01 €</v>
      </c>
      <c r="K842" s="0" t="str">
        <f aca="false">H842/I842</f>
        <v>14.76%</v>
      </c>
      <c r="L842" s="0" t="str">
        <f aca="false">N842/P842</f>
        <v>0.61%</v>
      </c>
      <c r="M842" s="0" t="n">
        <v>177</v>
      </c>
      <c r="N842" s="0" t="n">
        <v>2536</v>
      </c>
      <c r="O842" s="0" t="str">
        <f aca="false">H842/N842</f>
        <v>0.17 €</v>
      </c>
      <c r="P842" s="0" t="n">
        <v>413879</v>
      </c>
      <c r="Q842" s="0" t="str">
        <f aca="false">I842/H842</f>
        <v>677%</v>
      </c>
      <c r="R842" s="0" t="str">
        <f aca="false">I842/M842</f>
        <v>16.18 €</v>
      </c>
      <c r="S842" s="0" t="str">
        <f aca="false">H842/M842</f>
        <v>2.39 €</v>
      </c>
      <c r="T842" s="0" t="str">
        <f aca="false">M842/N842</f>
        <v>7%</v>
      </c>
    </row>
    <row r="843" customFormat="false" ht="15.75" hidden="false" customHeight="true" outlineLevel="0" collapsed="false">
      <c r="B843" s="0" t="s">
        <v>113</v>
      </c>
      <c r="C843" s="0" t="s">
        <v>51</v>
      </c>
      <c r="F843" s="0" t="n">
        <v>2020</v>
      </c>
      <c r="G843" s="0" t="n">
        <v>4</v>
      </c>
      <c r="H843" s="0" t="n">
        <v>483.38</v>
      </c>
      <c r="I843" s="0" t="n">
        <v>1353.31</v>
      </c>
      <c r="J843" s="0" t="str">
        <f aca="false">I843-H843</f>
        <v>869.93 €</v>
      </c>
      <c r="K843" s="0" t="str">
        <f aca="false">H843/I843</f>
        <v>35.72%</v>
      </c>
      <c r="L843" s="0" t="str">
        <f aca="false">N843/P843</f>
        <v>0.68%</v>
      </c>
      <c r="M843" s="0" t="n">
        <v>77</v>
      </c>
      <c r="N843" s="0" t="n">
        <v>3557</v>
      </c>
      <c r="O843" s="0" t="str">
        <f aca="false">H843/N843</f>
        <v>0.14 €</v>
      </c>
      <c r="P843" s="0" t="n">
        <v>521549</v>
      </c>
      <c r="Q843" s="0" t="str">
        <f aca="false">I843/H843</f>
        <v>280%</v>
      </c>
      <c r="R843" s="0" t="str">
        <f aca="false">I843/M843</f>
        <v>17.58 €</v>
      </c>
      <c r="S843" s="0" t="str">
        <f aca="false">H843/M843</f>
        <v>6.28 €</v>
      </c>
      <c r="T843" s="0" t="str">
        <f aca="false">M843/N843</f>
        <v>2%</v>
      </c>
    </row>
    <row r="844" customFormat="false" ht="15.75" hidden="false" customHeight="true" outlineLevel="0" collapsed="false">
      <c r="B844" s="0" t="s">
        <v>113</v>
      </c>
      <c r="C844" s="0" t="s">
        <v>52</v>
      </c>
      <c r="F844" s="0" t="n">
        <v>2020</v>
      </c>
      <c r="G844" s="0" t="n">
        <v>4</v>
      </c>
      <c r="H844" s="0" t="n">
        <v>443.91</v>
      </c>
      <c r="I844" s="0" t="n">
        <v>2002.67</v>
      </c>
      <c r="J844" s="0" t="str">
        <f aca="false">I844-H844</f>
        <v>1,558.76 €</v>
      </c>
      <c r="K844" s="0" t="str">
        <f aca="false">H844/I844</f>
        <v>22.17%</v>
      </c>
      <c r="L844" s="0" t="str">
        <f aca="false">N844/P844</f>
        <v>0.65%</v>
      </c>
      <c r="M844" s="0" t="n">
        <v>108</v>
      </c>
      <c r="N844" s="0" t="n">
        <v>3473</v>
      </c>
      <c r="O844" s="0" t="str">
        <f aca="false">H844/N844</f>
        <v>0.13 €</v>
      </c>
      <c r="P844" s="0" t="n">
        <v>534978</v>
      </c>
      <c r="Q844" s="0" t="str">
        <f aca="false">I844/H844</f>
        <v>451%</v>
      </c>
      <c r="R844" s="0" t="str">
        <f aca="false">I844/M844</f>
        <v>18.54 €</v>
      </c>
      <c r="S844" s="0" t="str">
        <f aca="false">H844/M844</f>
        <v>4.11 €</v>
      </c>
      <c r="T844" s="0" t="str">
        <f aca="false">M844/N844</f>
        <v>3%</v>
      </c>
    </row>
    <row r="845" customFormat="false" ht="15.75" hidden="false" customHeight="true" outlineLevel="0" collapsed="false">
      <c r="B845" s="0" t="s">
        <v>113</v>
      </c>
      <c r="C845" s="0" t="s">
        <v>49</v>
      </c>
      <c r="F845" s="0" t="n">
        <v>2020</v>
      </c>
      <c r="G845" s="0" t="n">
        <v>5</v>
      </c>
      <c r="H845" s="0" t="n">
        <v>388.2</v>
      </c>
      <c r="I845" s="0" t="n">
        <v>1186.76</v>
      </c>
      <c r="J845" s="0" t="str">
        <f aca="false">I845-H845</f>
        <v>£ 798.56</v>
      </c>
      <c r="K845" s="0" t="str">
        <f aca="false">H845/I845</f>
        <v>32.71%</v>
      </c>
      <c r="L845" s="0" t="str">
        <f aca="false">N845/P845</f>
        <v>0.32%</v>
      </c>
      <c r="M845" s="0" t="n">
        <v>75</v>
      </c>
      <c r="N845" s="0" t="n">
        <v>1721</v>
      </c>
      <c r="O845" s="0" t="str">
        <f aca="false">H845/N845</f>
        <v>0.23 €</v>
      </c>
      <c r="P845" s="0" t="n">
        <v>531982</v>
      </c>
      <c r="Q845" s="0" t="str">
        <f aca="false">I845/H845</f>
        <v>306%</v>
      </c>
      <c r="R845" s="0" t="str">
        <f aca="false">I845/M845</f>
        <v>£ 15.82</v>
      </c>
      <c r="S845" s="0" t="str">
        <f aca="false">H845/M845</f>
        <v>£ 5.18</v>
      </c>
      <c r="T845" s="0" t="str">
        <f aca="false">M845/N845</f>
        <v>4%</v>
      </c>
    </row>
    <row r="846" customFormat="false" ht="15.75" hidden="false" customHeight="true" outlineLevel="0" collapsed="false">
      <c r="B846" s="0" t="s">
        <v>113</v>
      </c>
      <c r="C846" s="0" t="s">
        <v>3</v>
      </c>
      <c r="F846" s="0" t="n">
        <v>2020</v>
      </c>
      <c r="G846" s="0" t="n">
        <v>5</v>
      </c>
      <c r="H846" s="0" t="n">
        <v>7014.84</v>
      </c>
      <c r="I846" s="0" t="n">
        <v>49323.59</v>
      </c>
      <c r="J846" s="0" t="str">
        <f aca="false">I846-H846</f>
        <v>42,308.75 €</v>
      </c>
      <c r="K846" s="0" t="str">
        <f aca="false">H846/I846</f>
        <v>14.22%</v>
      </c>
      <c r="L846" s="0" t="str">
        <f aca="false">N846/P846</f>
        <v>0.21%</v>
      </c>
      <c r="M846" s="0" t="n">
        <v>2878</v>
      </c>
      <c r="N846" s="0" t="n">
        <v>15818</v>
      </c>
      <c r="O846" s="0" t="str">
        <f aca="false">H846/N846</f>
        <v>0.44 €</v>
      </c>
      <c r="P846" s="0" t="n">
        <v>7401919</v>
      </c>
      <c r="Q846" s="0" t="str">
        <f aca="false">I846/H846</f>
        <v>703%</v>
      </c>
      <c r="R846" s="0" t="str">
        <f aca="false">I846/M846</f>
        <v>17.14 €</v>
      </c>
      <c r="S846" s="0" t="str">
        <f aca="false">H846/M846</f>
        <v>2.44 €</v>
      </c>
      <c r="T846" s="0" t="str">
        <f aca="false">M846/N846</f>
        <v>18%</v>
      </c>
    </row>
    <row r="847" customFormat="false" ht="15.75" hidden="false" customHeight="true" outlineLevel="0" collapsed="false">
      <c r="B847" s="0" t="s">
        <v>113</v>
      </c>
      <c r="C847" s="0" t="s">
        <v>50</v>
      </c>
      <c r="F847" s="0" t="n">
        <v>2020</v>
      </c>
      <c r="G847" s="0" t="n">
        <v>5</v>
      </c>
      <c r="H847" s="0" t="n">
        <v>629.46</v>
      </c>
      <c r="I847" s="0" t="n">
        <v>4100.53</v>
      </c>
      <c r="J847" s="0" t="str">
        <f aca="false">I847-H847</f>
        <v>3,471.07 €</v>
      </c>
      <c r="K847" s="0" t="str">
        <f aca="false">H847/I847</f>
        <v>15.35%</v>
      </c>
      <c r="L847" s="0" t="str">
        <f aca="false">N847/P847</f>
        <v>0.56%</v>
      </c>
      <c r="M847" s="0" t="n">
        <v>246</v>
      </c>
      <c r="N847" s="0" t="n">
        <v>3315</v>
      </c>
      <c r="O847" s="0" t="str">
        <f aca="false">H847/N847</f>
        <v>0.19 €</v>
      </c>
      <c r="P847" s="0" t="n">
        <v>587779</v>
      </c>
      <c r="Q847" s="0" t="str">
        <f aca="false">I847/H847</f>
        <v>651%</v>
      </c>
      <c r="R847" s="0" t="str">
        <f aca="false">I847/M847</f>
        <v>16.67 €</v>
      </c>
      <c r="S847" s="0" t="str">
        <f aca="false">H847/M847</f>
        <v>2.56 €</v>
      </c>
      <c r="T847" s="0" t="str">
        <f aca="false">M847/N847</f>
        <v>7%</v>
      </c>
    </row>
    <row r="848" customFormat="false" ht="15.75" hidden="false" customHeight="true" outlineLevel="0" collapsed="false">
      <c r="B848" s="0" t="s">
        <v>113</v>
      </c>
      <c r="C848" s="0" t="s">
        <v>51</v>
      </c>
      <c r="F848" s="0" t="n">
        <v>2020</v>
      </c>
      <c r="G848" s="0" t="n">
        <v>5</v>
      </c>
      <c r="H848" s="0" t="n">
        <v>701.03</v>
      </c>
      <c r="I848" s="0" t="n">
        <v>3733.78</v>
      </c>
      <c r="J848" s="0" t="str">
        <f aca="false">I848-H848</f>
        <v>3,032.75 €</v>
      </c>
      <c r="K848" s="0" t="str">
        <f aca="false">H848/I848</f>
        <v>18.78%</v>
      </c>
      <c r="L848" s="0" t="str">
        <f aca="false">N848/P848</f>
        <v>0.48%</v>
      </c>
      <c r="M848" s="0" t="n">
        <v>214</v>
      </c>
      <c r="N848" s="0" t="n">
        <v>5797</v>
      </c>
      <c r="O848" s="0" t="str">
        <f aca="false">H848/N848</f>
        <v>0.12 €</v>
      </c>
      <c r="P848" s="0" t="n">
        <v>1200294</v>
      </c>
      <c r="Q848" s="0" t="str">
        <f aca="false">I848/H848</f>
        <v>533%</v>
      </c>
      <c r="R848" s="0" t="str">
        <f aca="false">I848/M848</f>
        <v>17.45 €</v>
      </c>
      <c r="S848" s="0" t="str">
        <f aca="false">H848/M848</f>
        <v>3.28 €</v>
      </c>
      <c r="T848" s="0" t="str">
        <f aca="false">M848/N848</f>
        <v>4%</v>
      </c>
    </row>
    <row r="849" customFormat="false" ht="15.75" hidden="false" customHeight="true" outlineLevel="0" collapsed="false">
      <c r="B849" s="0" t="s">
        <v>113</v>
      </c>
      <c r="C849" s="0" t="s">
        <v>52</v>
      </c>
      <c r="F849" s="0" t="n">
        <v>2020</v>
      </c>
      <c r="G849" s="0" t="n">
        <v>5</v>
      </c>
      <c r="H849" s="0" t="n">
        <v>542.82</v>
      </c>
      <c r="I849" s="0" t="n">
        <v>2773</v>
      </c>
      <c r="J849" s="0" t="str">
        <f aca="false">I849-H849</f>
        <v>2,230.18 €</v>
      </c>
      <c r="K849" s="0" t="str">
        <f aca="false">H849/I849</f>
        <v>19.58%</v>
      </c>
      <c r="L849" s="0" t="str">
        <f aca="false">N849/P849</f>
        <v>0.42%</v>
      </c>
      <c r="M849" s="0" t="n">
        <v>156</v>
      </c>
      <c r="N849" s="0" t="n">
        <v>4119</v>
      </c>
      <c r="O849" s="0" t="str">
        <f aca="false">H849/N849</f>
        <v>0.13 €</v>
      </c>
      <c r="P849" s="0" t="n">
        <v>978652</v>
      </c>
      <c r="Q849" s="0" t="str">
        <f aca="false">I849/H849</f>
        <v>511%</v>
      </c>
      <c r="R849" s="0" t="str">
        <f aca="false">I849/M849</f>
        <v>17.78 €</v>
      </c>
      <c r="S849" s="0" t="str">
        <f aca="false">H849/M849</f>
        <v>3.48 €</v>
      </c>
      <c r="T849" s="0" t="str">
        <f aca="false">M849/N849</f>
        <v>4%</v>
      </c>
    </row>
    <row r="850" customFormat="false" ht="15.75" hidden="false" customHeight="true" outlineLevel="0" collapsed="false">
      <c r="B850" s="0" t="s">
        <v>113</v>
      </c>
      <c r="C850" s="0" t="s">
        <v>49</v>
      </c>
      <c r="F850" s="0" t="n">
        <v>2020</v>
      </c>
      <c r="G850" s="0" t="n">
        <v>6</v>
      </c>
      <c r="H850" s="0" t="n">
        <v>989.09</v>
      </c>
      <c r="I850" s="0" t="n">
        <v>3501.9</v>
      </c>
      <c r="J850" s="0" t="str">
        <f aca="false">I850-H850</f>
        <v>£ 2,512.81</v>
      </c>
      <c r="K850" s="0" t="str">
        <f aca="false">H850/I850</f>
        <v>28.24%</v>
      </c>
      <c r="L850" s="0" t="str">
        <f aca="false">N850/P850</f>
        <v>0.35%</v>
      </c>
      <c r="M850" s="0" t="n">
        <v>233</v>
      </c>
      <c r="N850" s="0" t="n">
        <v>4570</v>
      </c>
      <c r="O850" s="0" t="str">
        <f aca="false">H850/N850</f>
        <v>0.22 €</v>
      </c>
      <c r="P850" s="0" t="n">
        <v>1290737</v>
      </c>
      <c r="Q850" s="0" t="str">
        <f aca="false">I850/H850</f>
        <v>354%</v>
      </c>
      <c r="R850" s="0" t="str">
        <f aca="false">I850/M850</f>
        <v>£ 15.03</v>
      </c>
      <c r="S850" s="0" t="str">
        <f aca="false">H850/M850</f>
        <v>£ 4.25</v>
      </c>
      <c r="T850" s="0" t="str">
        <f aca="false">M850/N850</f>
        <v>5%</v>
      </c>
    </row>
    <row r="851" customFormat="false" ht="15.75" hidden="false" customHeight="true" outlineLevel="0" collapsed="false">
      <c r="B851" s="0" t="s">
        <v>113</v>
      </c>
      <c r="C851" s="0" t="s">
        <v>3</v>
      </c>
      <c r="F851" s="0" t="n">
        <v>2020</v>
      </c>
      <c r="G851" s="0" t="n">
        <v>6</v>
      </c>
      <c r="H851" s="0" t="n">
        <v>8522.64</v>
      </c>
      <c r="I851" s="0" t="n">
        <v>53823.51</v>
      </c>
      <c r="J851" s="0" t="str">
        <f aca="false">I851-H851</f>
        <v>45,300.87 €</v>
      </c>
      <c r="K851" s="0" t="str">
        <f aca="false">H851/I851</f>
        <v>15.83%</v>
      </c>
      <c r="L851" s="0" t="str">
        <f aca="false">N851/P851</f>
        <v>0.22%</v>
      </c>
      <c r="M851" s="0" t="n">
        <v>3097</v>
      </c>
      <c r="N851" s="0" t="n">
        <v>20288</v>
      </c>
      <c r="O851" s="0" t="str">
        <f aca="false">H851/N851</f>
        <v>0.42 €</v>
      </c>
      <c r="P851" s="0" t="n">
        <v>9235849</v>
      </c>
      <c r="Q851" s="0" t="str">
        <f aca="false">I851/H851</f>
        <v>632%</v>
      </c>
      <c r="R851" s="0" t="str">
        <f aca="false">I851/M851</f>
        <v>17.38 €</v>
      </c>
      <c r="S851" s="0" t="str">
        <f aca="false">H851/M851</f>
        <v>2.75 €</v>
      </c>
      <c r="T851" s="0" t="str">
        <f aca="false">M851/N851</f>
        <v>15%</v>
      </c>
    </row>
    <row r="852" customFormat="false" ht="15.75" hidden="false" customHeight="true" outlineLevel="0" collapsed="false">
      <c r="B852" s="0" t="s">
        <v>113</v>
      </c>
      <c r="C852" s="0" t="s">
        <v>50</v>
      </c>
      <c r="F852" s="0" t="n">
        <v>2020</v>
      </c>
      <c r="G852" s="0" t="n">
        <v>6</v>
      </c>
      <c r="H852" s="0" t="n">
        <v>1317.29</v>
      </c>
      <c r="I852" s="0" t="n">
        <v>7701.67</v>
      </c>
      <c r="J852" s="0" t="str">
        <f aca="false">I852-H852</f>
        <v>6,384.38 €</v>
      </c>
      <c r="K852" s="0" t="str">
        <f aca="false">H852/I852</f>
        <v>17.10%</v>
      </c>
      <c r="L852" s="0" t="str">
        <f aca="false">N852/P852</f>
        <v>0.36%</v>
      </c>
      <c r="M852" s="0" t="n">
        <v>449</v>
      </c>
      <c r="N852" s="0" t="n">
        <v>7095</v>
      </c>
      <c r="O852" s="0" t="str">
        <f aca="false">H852/N852</f>
        <v>0.19 €</v>
      </c>
      <c r="P852" s="0" t="n">
        <v>1997206</v>
      </c>
      <c r="Q852" s="0" t="str">
        <f aca="false">I852/H852</f>
        <v>585%</v>
      </c>
      <c r="R852" s="0" t="str">
        <f aca="false">I852/M852</f>
        <v>17.15 €</v>
      </c>
      <c r="S852" s="0" t="str">
        <f aca="false">H852/M852</f>
        <v>2.93 €</v>
      </c>
      <c r="T852" s="0" t="str">
        <f aca="false">M852/N852</f>
        <v>6%</v>
      </c>
    </row>
    <row r="853" customFormat="false" ht="15.75" hidden="false" customHeight="true" outlineLevel="0" collapsed="false">
      <c r="B853" s="0" t="s">
        <v>113</v>
      </c>
      <c r="C853" s="0" t="s">
        <v>51</v>
      </c>
      <c r="F853" s="0" t="n">
        <v>2020</v>
      </c>
      <c r="G853" s="0" t="n">
        <v>6</v>
      </c>
      <c r="H853" s="0" t="n">
        <v>1343.21</v>
      </c>
      <c r="I853" s="0" t="n">
        <v>7685.92</v>
      </c>
      <c r="J853" s="0" t="str">
        <f aca="false">I853-H853</f>
        <v>6,342.71 €</v>
      </c>
      <c r="K853" s="0" t="str">
        <f aca="false">H853/I853</f>
        <v>17.48%</v>
      </c>
      <c r="L853" s="0" t="str">
        <f aca="false">N853/P853</f>
        <v>0.31%</v>
      </c>
      <c r="M853" s="0" t="n">
        <v>415</v>
      </c>
      <c r="N853" s="0" t="n">
        <v>9448</v>
      </c>
      <c r="O853" s="0" t="str">
        <f aca="false">H853/N853</f>
        <v>0.14 €</v>
      </c>
      <c r="P853" s="0" t="n">
        <v>3040664</v>
      </c>
      <c r="Q853" s="0" t="str">
        <f aca="false">I853/H853</f>
        <v>572%</v>
      </c>
      <c r="R853" s="0" t="str">
        <f aca="false">I853/M853</f>
        <v>18.52 €</v>
      </c>
      <c r="S853" s="0" t="str">
        <f aca="false">H853/M853</f>
        <v>3.24 €</v>
      </c>
      <c r="T853" s="0" t="str">
        <f aca="false">M853/N853</f>
        <v>4%</v>
      </c>
    </row>
    <row r="854" customFormat="false" ht="15.75" hidden="false" customHeight="true" outlineLevel="0" collapsed="false">
      <c r="B854" s="0" t="s">
        <v>113</v>
      </c>
      <c r="C854" s="0" t="s">
        <v>52</v>
      </c>
      <c r="F854" s="0" t="n">
        <v>2020</v>
      </c>
      <c r="G854" s="0" t="n">
        <v>6</v>
      </c>
      <c r="H854" s="0" t="n">
        <v>1138.63</v>
      </c>
      <c r="I854" s="0" t="n">
        <v>4950.66</v>
      </c>
      <c r="J854" s="0" t="str">
        <f aca="false">I854-H854</f>
        <v>3,812.03 €</v>
      </c>
      <c r="K854" s="0" t="str">
        <f aca="false">H854/I854</f>
        <v>23.00%</v>
      </c>
      <c r="L854" s="0" t="str">
        <f aca="false">N854/P854</f>
        <v>0.49%</v>
      </c>
      <c r="M854" s="0" t="n">
        <v>283</v>
      </c>
      <c r="N854" s="0" t="n">
        <v>8222</v>
      </c>
      <c r="O854" s="0" t="str">
        <f aca="false">H854/N854</f>
        <v>0.14 €</v>
      </c>
      <c r="P854" s="0" t="n">
        <v>1668612</v>
      </c>
      <c r="Q854" s="0" t="str">
        <f aca="false">I854/H854</f>
        <v>435%</v>
      </c>
      <c r="R854" s="0" t="str">
        <f aca="false">I854/M854</f>
        <v>17.49 €</v>
      </c>
      <c r="S854" s="0" t="str">
        <f aca="false">H854/M854</f>
        <v>4.02 €</v>
      </c>
      <c r="T854" s="0" t="str">
        <f aca="false">M854/N854</f>
        <v>3%</v>
      </c>
    </row>
    <row r="855" customFormat="false" ht="15.75" hidden="false" customHeight="true" outlineLevel="0" collapsed="false">
      <c r="B855" s="0" t="s">
        <v>113</v>
      </c>
      <c r="C855" s="0" t="s">
        <v>49</v>
      </c>
      <c r="F855" s="0" t="n">
        <v>2020</v>
      </c>
      <c r="G855" s="0" t="n">
        <v>7</v>
      </c>
      <c r="H855" s="0" t="n">
        <v>649.65</v>
      </c>
      <c r="I855" s="0" t="n">
        <v>2486.31</v>
      </c>
      <c r="J855" s="0" t="str">
        <f aca="false">I855-H855</f>
        <v>£ 1,836.66</v>
      </c>
      <c r="K855" s="0" t="str">
        <f aca="false">H855/I855</f>
        <v>26.13%</v>
      </c>
      <c r="L855" s="0" t="str">
        <f aca="false">N855/P855</f>
        <v>0.36%</v>
      </c>
      <c r="M855" s="0" t="n">
        <v>156</v>
      </c>
      <c r="N855" s="0" t="n">
        <v>3315</v>
      </c>
      <c r="O855" s="0" t="str">
        <f aca="false">H855/N855</f>
        <v>£ 0.20</v>
      </c>
      <c r="P855" s="0" t="n">
        <v>931970</v>
      </c>
      <c r="Q855" s="0" t="str">
        <f aca="false">I855/H855</f>
        <v>383%</v>
      </c>
      <c r="R855" s="0" t="str">
        <f aca="false">I855/M855</f>
        <v>£ 15.94</v>
      </c>
      <c r="S855" s="0" t="str">
        <f aca="false">H855/M855</f>
        <v>£ 4.16</v>
      </c>
      <c r="T855" s="0" t="str">
        <f aca="false">M855/N855</f>
        <v>5%</v>
      </c>
    </row>
    <row r="856" customFormat="false" ht="15.75" hidden="false" customHeight="true" outlineLevel="0" collapsed="false">
      <c r="B856" s="0" t="s">
        <v>113</v>
      </c>
      <c r="C856" s="0" t="s">
        <v>3</v>
      </c>
      <c r="F856" s="0" t="n">
        <v>2020</v>
      </c>
      <c r="G856" s="0" t="n">
        <v>7</v>
      </c>
      <c r="H856" s="0" t="n">
        <v>10553.68</v>
      </c>
      <c r="I856" s="0" t="n">
        <v>66143.58</v>
      </c>
      <c r="J856" s="0" t="str">
        <f aca="false">I856-H856</f>
        <v>55,589.90 €</v>
      </c>
      <c r="K856" s="0" t="str">
        <f aca="false">H856/I856</f>
        <v>15.96%</v>
      </c>
      <c r="L856" s="0" t="str">
        <f aca="false">N856/P856</f>
        <v>0.27%</v>
      </c>
      <c r="M856" s="0" t="n">
        <v>3679</v>
      </c>
      <c r="N856" s="0" t="n">
        <v>23893</v>
      </c>
      <c r="O856" s="0" t="str">
        <f aca="false">H856/N856</f>
        <v>0.44 €</v>
      </c>
      <c r="P856" s="0" t="n">
        <v>8773066</v>
      </c>
      <c r="Q856" s="0" t="str">
        <f aca="false">I856/H856</f>
        <v>627%</v>
      </c>
      <c r="R856" s="0" t="str">
        <f aca="false">I856/M856</f>
        <v>17.98 €</v>
      </c>
      <c r="S856" s="0" t="str">
        <f aca="false">H856/M856</f>
        <v>2.87 €</v>
      </c>
      <c r="T856" s="0" t="str">
        <f aca="false">M856/N856</f>
        <v>15%</v>
      </c>
    </row>
    <row r="857" customFormat="false" ht="15.75" hidden="false" customHeight="true" outlineLevel="0" collapsed="false">
      <c r="B857" s="0" t="s">
        <v>113</v>
      </c>
      <c r="C857" s="0" t="s">
        <v>50</v>
      </c>
      <c r="F857" s="0" t="n">
        <v>2020</v>
      </c>
      <c r="G857" s="0" t="n">
        <v>7</v>
      </c>
      <c r="H857" s="0" t="n">
        <v>951.65</v>
      </c>
      <c r="I857" s="0" t="n">
        <v>5664.02</v>
      </c>
      <c r="J857" s="0" t="str">
        <f aca="false">I857-H857</f>
        <v>4,712.37 €</v>
      </c>
      <c r="K857" s="0" t="str">
        <f aca="false">H857/I857</f>
        <v>16.80%</v>
      </c>
      <c r="L857" s="0" t="str">
        <f aca="false">N857/P857</f>
        <v>0.33%</v>
      </c>
      <c r="M857" s="0" t="n">
        <v>338</v>
      </c>
      <c r="N857" s="0" t="n">
        <v>4959</v>
      </c>
      <c r="O857" s="0" t="str">
        <f aca="false">H857/N857</f>
        <v>0.19 €</v>
      </c>
      <c r="P857" s="0" t="n">
        <v>1493638</v>
      </c>
      <c r="Q857" s="0" t="str">
        <f aca="false">I857/H857</f>
        <v>595%</v>
      </c>
      <c r="R857" s="0" t="str">
        <f aca="false">I857/M857</f>
        <v>16.76 €</v>
      </c>
      <c r="S857" s="0" t="str">
        <f aca="false">H857/M857</f>
        <v>2.82 €</v>
      </c>
      <c r="T857" s="0" t="str">
        <f aca="false">M857/N857</f>
        <v>7%</v>
      </c>
    </row>
    <row r="858" customFormat="false" ht="15.75" hidden="false" customHeight="true" outlineLevel="0" collapsed="false">
      <c r="B858" s="0" t="s">
        <v>113</v>
      </c>
      <c r="C858" s="0" t="s">
        <v>51</v>
      </c>
      <c r="F858" s="0" t="n">
        <v>2020</v>
      </c>
      <c r="G858" s="0" t="n">
        <v>7</v>
      </c>
      <c r="H858" s="0" t="n">
        <v>1506.06</v>
      </c>
      <c r="I858" s="0" t="n">
        <v>8497.26</v>
      </c>
      <c r="J858" s="0" t="str">
        <f aca="false">I858-H858</f>
        <v>6,991.20 €</v>
      </c>
      <c r="K858" s="0" t="str">
        <f aca="false">H858/I858</f>
        <v>17.72%</v>
      </c>
      <c r="L858" s="0" t="str">
        <f aca="false">N858/P858</f>
        <v>0.47%</v>
      </c>
      <c r="M858" s="0" t="n">
        <v>453</v>
      </c>
      <c r="N858" s="0" t="n">
        <v>10882</v>
      </c>
      <c r="O858" s="0" t="str">
        <f aca="false">H858/N858</f>
        <v>0.14 €</v>
      </c>
      <c r="P858" s="0" t="n">
        <v>2313548</v>
      </c>
      <c r="Q858" s="0" t="str">
        <f aca="false">I858/H858</f>
        <v>564%</v>
      </c>
      <c r="R858" s="0" t="str">
        <f aca="false">I858/M858</f>
        <v>18.76 €</v>
      </c>
      <c r="S858" s="0" t="str">
        <f aca="false">H858/M858</f>
        <v>3.32 €</v>
      </c>
      <c r="T858" s="0" t="str">
        <f aca="false">M858/N858</f>
        <v>4%</v>
      </c>
    </row>
    <row r="859" customFormat="false" ht="15.75" hidden="false" customHeight="true" outlineLevel="0" collapsed="false">
      <c r="B859" s="0" t="s">
        <v>113</v>
      </c>
      <c r="C859" s="0" t="s">
        <v>52</v>
      </c>
      <c r="F859" s="0" t="n">
        <v>2020</v>
      </c>
      <c r="G859" s="0" t="n">
        <v>7</v>
      </c>
      <c r="H859" s="0" t="n">
        <v>1000.68</v>
      </c>
      <c r="I859" s="0" t="n">
        <v>5040.71</v>
      </c>
      <c r="J859" s="0" t="str">
        <f aca="false">I859-H859</f>
        <v>4,040.03 €</v>
      </c>
      <c r="K859" s="0" t="str">
        <f aca="false">H859/I859</f>
        <v>19.85%</v>
      </c>
      <c r="L859" s="0" t="str">
        <f aca="false">N859/P859</f>
        <v>0.50%</v>
      </c>
      <c r="M859" s="0" t="n">
        <v>276</v>
      </c>
      <c r="N859" s="0" t="n">
        <v>7854</v>
      </c>
      <c r="O859" s="0" t="str">
        <f aca="false">H859/N859</f>
        <v>0.13 €</v>
      </c>
      <c r="P859" s="0" t="n">
        <v>1584459</v>
      </c>
      <c r="Q859" s="0" t="str">
        <f aca="false">I859/H859</f>
        <v>504%</v>
      </c>
      <c r="R859" s="0" t="str">
        <f aca="false">I859/M859</f>
        <v>18.26 €</v>
      </c>
      <c r="S859" s="0" t="str">
        <f aca="false">H859/M859</f>
        <v>3.63 €</v>
      </c>
      <c r="T859" s="0" t="str">
        <f aca="false">M859/N859</f>
        <v>4%</v>
      </c>
    </row>
    <row r="860" customFormat="false" ht="15.75" hidden="false" customHeight="true" outlineLevel="0" collapsed="false">
      <c r="B860" s="0" t="s">
        <v>114</v>
      </c>
      <c r="C860" s="0" t="s">
        <v>3</v>
      </c>
      <c r="F860" s="0" t="n">
        <v>2019</v>
      </c>
      <c r="G860" s="0" t="n">
        <v>12</v>
      </c>
      <c r="H860" s="0" t="n">
        <v>304.72</v>
      </c>
      <c r="I860" s="0" t="n">
        <v>552.17</v>
      </c>
      <c r="J860" s="0" t="str">
        <f aca="false">I860-H860</f>
        <v>247.45 €</v>
      </c>
      <c r="K860" s="0" t="str">
        <f aca="false">H860/I860</f>
        <v>55.19%</v>
      </c>
      <c r="L860" s="0" t="str">
        <f aca="false">N860/P860</f>
        <v>0.21%</v>
      </c>
      <c r="M860" s="0" t="n">
        <v>43</v>
      </c>
      <c r="N860" s="0" t="n">
        <v>391</v>
      </c>
      <c r="O860" s="0" t="str">
        <f aca="false">H860/N860</f>
        <v>0.78 €</v>
      </c>
      <c r="P860" s="0" t="n">
        <v>188877</v>
      </c>
      <c r="Q860" s="0" t="str">
        <f aca="false">I860/H860</f>
        <v>181%</v>
      </c>
      <c r="R860" s="0" t="str">
        <f aca="false">I860/M860</f>
        <v>12.84 €</v>
      </c>
      <c r="S860" s="0" t="str">
        <f aca="false">H860/M860</f>
        <v>7.09 €</v>
      </c>
      <c r="T860" s="0" t="str">
        <f aca="false">M860/N860</f>
        <v>11%</v>
      </c>
    </row>
    <row r="861" customFormat="false" ht="15.75" hidden="false" customHeight="true" outlineLevel="0" collapsed="false">
      <c r="B861" s="0" t="s">
        <v>114</v>
      </c>
      <c r="C861" s="0" t="s">
        <v>3</v>
      </c>
      <c r="F861" s="0" t="n">
        <v>2020</v>
      </c>
      <c r="G861" s="0" t="n">
        <v>1</v>
      </c>
      <c r="H861" s="0" t="n">
        <v>130.46</v>
      </c>
      <c r="I861" s="0" t="n">
        <v>416.99</v>
      </c>
      <c r="J861" s="0" t="str">
        <f aca="false">I861-H861</f>
        <v>286.53 €</v>
      </c>
      <c r="K861" s="0" t="str">
        <f aca="false">H861/I861</f>
        <v>31.29%</v>
      </c>
      <c r="L861" s="0" t="str">
        <f aca="false">N861/P861</f>
        <v>0.16%</v>
      </c>
      <c r="M861" s="0" t="n">
        <v>17</v>
      </c>
      <c r="N861" s="0" t="n">
        <v>287</v>
      </c>
      <c r="O861" s="0" t="str">
        <f aca="false">H861/N861</f>
        <v>0.45 €</v>
      </c>
      <c r="P861" s="0" t="n">
        <v>175664</v>
      </c>
      <c r="Q861" s="0" t="str">
        <f aca="false">I861/H861</f>
        <v>320%</v>
      </c>
      <c r="R861" s="0" t="str">
        <f aca="false">I861/M861</f>
        <v>24.53 €</v>
      </c>
      <c r="S861" s="0" t="str">
        <f aca="false">H861/M861</f>
        <v>7.67 €</v>
      </c>
      <c r="T861" s="0" t="str">
        <f aca="false">M861/N861</f>
        <v>6%</v>
      </c>
    </row>
    <row r="862" customFormat="false" ht="15.75" hidden="false" customHeight="true" outlineLevel="0" collapsed="false">
      <c r="B862" s="0" t="s">
        <v>114</v>
      </c>
      <c r="C862" s="0" t="s">
        <v>3</v>
      </c>
      <c r="F862" s="0" t="n">
        <v>2020</v>
      </c>
      <c r="G862" s="0" t="n">
        <v>2</v>
      </c>
      <c r="H862" s="0" t="n">
        <v>2339.21</v>
      </c>
      <c r="I862" s="0" t="n">
        <v>3194.19</v>
      </c>
      <c r="J862" s="0" t="str">
        <f aca="false">I862-H862</f>
        <v>854.98 €</v>
      </c>
      <c r="K862" s="0" t="str">
        <f aca="false">H862/I862</f>
        <v>73.23%</v>
      </c>
      <c r="L862" s="0" t="str">
        <f aca="false">N862/P862</f>
        <v>0.30%</v>
      </c>
      <c r="M862" s="0" t="n">
        <v>233</v>
      </c>
      <c r="N862" s="0" t="n">
        <v>2127</v>
      </c>
      <c r="O862" s="0" t="str">
        <f aca="false">H862/N862</f>
        <v>1.10 €</v>
      </c>
      <c r="P862" s="0" t="n">
        <v>714091</v>
      </c>
      <c r="Q862" s="0" t="str">
        <f aca="false">I862/H862</f>
        <v>137%</v>
      </c>
      <c r="R862" s="0" t="str">
        <f aca="false">I862/M862</f>
        <v>13.71 €</v>
      </c>
      <c r="S862" s="0" t="str">
        <f aca="false">H862/M862</f>
        <v>10.04 €</v>
      </c>
      <c r="T862" s="0" t="str">
        <f aca="false">M862/N862</f>
        <v>11%</v>
      </c>
    </row>
    <row r="863" customFormat="false" ht="15.75" hidden="false" customHeight="true" outlineLevel="0" collapsed="false">
      <c r="A863" s="0" t="n">
        <v>2166310351133150</v>
      </c>
      <c r="B863" s="0" t="s">
        <v>115</v>
      </c>
      <c r="C863" s="0" t="s">
        <v>3</v>
      </c>
      <c r="F863" s="0" t="n">
        <v>2019</v>
      </c>
      <c r="G863" s="0" t="n">
        <v>12</v>
      </c>
      <c r="H863" s="0" t="n">
        <v>7350.33</v>
      </c>
      <c r="I863" s="0" t="n">
        <v>53205.06</v>
      </c>
      <c r="J863" s="0" t="str">
        <f aca="false">I863-H863</f>
        <v>45,854.73 €</v>
      </c>
      <c r="K863" s="0" t="str">
        <f aca="false">H863/I863</f>
        <v>13.82%</v>
      </c>
      <c r="L863" s="0" t="str">
        <f aca="false">N863/P863</f>
        <v>0.27%</v>
      </c>
      <c r="M863" s="0" t="n">
        <v>2274</v>
      </c>
      <c r="N863" s="0" t="n">
        <v>22997</v>
      </c>
      <c r="O863" s="0" t="str">
        <f aca="false">H863/N863</f>
        <v>0.32 €</v>
      </c>
      <c r="P863" s="0" t="n">
        <v>8551254</v>
      </c>
      <c r="Q863" s="0" t="str">
        <f aca="false">I863/H863</f>
        <v>724%</v>
      </c>
      <c r="R863" s="0" t="str">
        <f aca="false">I863/M863</f>
        <v>23.40 €</v>
      </c>
      <c r="S863" s="0" t="str">
        <f aca="false">H863/M863</f>
        <v>3.23 €</v>
      </c>
      <c r="T863" s="0" t="str">
        <f aca="false">M863/N863</f>
        <v>10%</v>
      </c>
    </row>
    <row r="864" customFormat="false" ht="15.75" hidden="false" customHeight="true" outlineLevel="0" collapsed="false">
      <c r="A864" s="0" t="n">
        <v>4354562913785370</v>
      </c>
      <c r="B864" s="0" t="s">
        <v>115</v>
      </c>
      <c r="C864" s="0" t="s">
        <v>50</v>
      </c>
      <c r="F864" s="0" t="n">
        <v>2019</v>
      </c>
      <c r="G864" s="0" t="n">
        <v>12</v>
      </c>
      <c r="H864" s="0" t="n">
        <v>0.55</v>
      </c>
      <c r="I864" s="0" t="n">
        <v>22.98</v>
      </c>
      <c r="J864" s="0" t="str">
        <f aca="false">I864-H864</f>
        <v>22.43 €</v>
      </c>
      <c r="K864" s="0" t="str">
        <f aca="false">H864/I864</f>
        <v>2.39%</v>
      </c>
      <c r="L864" s="0" t="str">
        <f aca="false">N864/P864</f>
        <v>0.22%</v>
      </c>
      <c r="M864" s="0" t="n">
        <v>2</v>
      </c>
      <c r="N864" s="0" t="n">
        <v>13</v>
      </c>
      <c r="O864" s="0" t="str">
        <f aca="false">H864/N864</f>
        <v>0.04 €</v>
      </c>
      <c r="P864" s="0" t="n">
        <v>5993</v>
      </c>
      <c r="Q864" s="0" t="str">
        <f aca="false">I864/H864</f>
        <v>4178%</v>
      </c>
      <c r="R864" s="0" t="str">
        <f aca="false">I864/M864</f>
        <v>11.49 €</v>
      </c>
      <c r="S864" s="0" t="str">
        <f aca="false">H864/M864</f>
        <v>0.28 €</v>
      </c>
      <c r="T864" s="0" t="str">
        <f aca="false">M864/N864</f>
        <v>15%</v>
      </c>
    </row>
    <row r="865" customFormat="false" ht="15.75" hidden="false" customHeight="true" outlineLevel="0" collapsed="false">
      <c r="A865" s="0" t="n">
        <v>2166310351133150</v>
      </c>
      <c r="B865" s="0" t="s">
        <v>115</v>
      </c>
      <c r="C865" s="0" t="s">
        <v>3</v>
      </c>
      <c r="F865" s="0" t="n">
        <v>2020</v>
      </c>
      <c r="G865" s="0" t="n">
        <v>1</v>
      </c>
      <c r="H865" s="0" t="n">
        <v>4702.2</v>
      </c>
      <c r="I865" s="0" t="n">
        <v>22376.16</v>
      </c>
      <c r="J865" s="0" t="str">
        <f aca="false">I865-H865</f>
        <v>17,673.96 €</v>
      </c>
      <c r="K865" s="0" t="str">
        <f aca="false">H865/I865</f>
        <v>21.01%</v>
      </c>
      <c r="L865" s="0" t="str">
        <f aca="false">N865/P865</f>
        <v>0.23%</v>
      </c>
      <c r="M865" s="0" t="n">
        <v>1008</v>
      </c>
      <c r="N865" s="0" t="n">
        <v>16104</v>
      </c>
      <c r="O865" s="0" t="str">
        <f aca="false">H865/N865</f>
        <v>0.29 €</v>
      </c>
      <c r="P865" s="0" t="n">
        <v>6910314</v>
      </c>
      <c r="Q865" s="0" t="str">
        <f aca="false">I865/H865</f>
        <v>476%</v>
      </c>
      <c r="R865" s="0" t="str">
        <f aca="false">I865/M865</f>
        <v>22.20 €</v>
      </c>
      <c r="S865" s="0" t="str">
        <f aca="false">H865/M865</f>
        <v>4.66 €</v>
      </c>
      <c r="T865" s="0" t="str">
        <f aca="false">M865/N865</f>
        <v>6%</v>
      </c>
    </row>
    <row r="866" customFormat="false" ht="15.75" hidden="false" customHeight="true" outlineLevel="0" collapsed="false">
      <c r="A866" s="0" t="n">
        <v>4354562913785370</v>
      </c>
      <c r="B866" s="0" t="s">
        <v>115</v>
      </c>
      <c r="C866" s="0" t="s">
        <v>50</v>
      </c>
      <c r="F866" s="0" t="n">
        <v>2020</v>
      </c>
      <c r="G866" s="0" t="n">
        <v>1</v>
      </c>
      <c r="H866" s="0" t="n">
        <v>23.85</v>
      </c>
      <c r="I866" s="0" t="n">
        <v>152.06</v>
      </c>
      <c r="J866" s="0" t="str">
        <f aca="false">I866-H866</f>
        <v>128.21 €</v>
      </c>
      <c r="K866" s="0" t="str">
        <f aca="false">H866/I866</f>
        <v>15.68%</v>
      </c>
      <c r="L866" s="0" t="str">
        <f aca="false">N866/P866</f>
        <v>0.23%</v>
      </c>
      <c r="M866" s="0" t="n">
        <v>13</v>
      </c>
      <c r="N866" s="0" t="n">
        <v>286</v>
      </c>
      <c r="O866" s="0" t="str">
        <f aca="false">H866/N866</f>
        <v>0.08 €</v>
      </c>
      <c r="P866" s="0" t="n">
        <v>126314</v>
      </c>
      <c r="Q866" s="0" t="str">
        <f aca="false">I866/H866</f>
        <v>638%</v>
      </c>
      <c r="R866" s="0" t="str">
        <f aca="false">I866/M866</f>
        <v>11.70 €</v>
      </c>
      <c r="S866" s="0" t="str">
        <f aca="false">H866/M866</f>
        <v>1.83 €</v>
      </c>
      <c r="T866" s="0" t="str">
        <f aca="false">M866/N866</f>
        <v>5%</v>
      </c>
    </row>
    <row r="867" customFormat="false" ht="15.75" hidden="false" customHeight="true" outlineLevel="0" collapsed="false">
      <c r="A867" s="0" t="n">
        <v>1284306761203590</v>
      </c>
      <c r="B867" s="0" t="s">
        <v>115</v>
      </c>
      <c r="C867" s="0" t="s">
        <v>49</v>
      </c>
      <c r="F867" s="0" t="n">
        <v>2020</v>
      </c>
      <c r="G867" s="0" t="n">
        <v>2</v>
      </c>
      <c r="H867" s="0" t="n">
        <v>217.89</v>
      </c>
      <c r="I867" s="0" t="n">
        <v>470.07</v>
      </c>
      <c r="J867" s="0" t="str">
        <f aca="false">I867-H867</f>
        <v>£ 252.18</v>
      </c>
      <c r="K867" s="0" t="str">
        <f aca="false">H867/I867</f>
        <v>46.35%</v>
      </c>
      <c r="L867" s="0" t="str">
        <f aca="false">N867/P867</f>
        <v>0.25%</v>
      </c>
      <c r="M867" s="0" t="n">
        <v>43</v>
      </c>
      <c r="N867" s="0" t="n">
        <v>963</v>
      </c>
      <c r="O867" s="0" t="str">
        <f aca="false">H867/N867</f>
        <v>0.23 €</v>
      </c>
      <c r="P867" s="0" t="n">
        <v>382126</v>
      </c>
      <c r="Q867" s="0" t="str">
        <f aca="false">I867/H867</f>
        <v>216%</v>
      </c>
      <c r="R867" s="0" t="str">
        <f aca="false">I867/M867</f>
        <v>£ 10.93</v>
      </c>
      <c r="S867" s="0" t="str">
        <f aca="false">H867/M867</f>
        <v>£ 5.07</v>
      </c>
      <c r="T867" s="0" t="str">
        <f aca="false">M867/N867</f>
        <v>4%</v>
      </c>
    </row>
    <row r="868" customFormat="false" ht="15.75" hidden="false" customHeight="true" outlineLevel="0" collapsed="false">
      <c r="A868" s="0" t="n">
        <v>2166310351133150</v>
      </c>
      <c r="B868" s="0" t="s">
        <v>115</v>
      </c>
      <c r="C868" s="0" t="s">
        <v>3</v>
      </c>
      <c r="F868" s="0" t="n">
        <v>2020</v>
      </c>
      <c r="G868" s="0" t="n">
        <v>2</v>
      </c>
      <c r="H868" s="0" t="n">
        <v>5626.66</v>
      </c>
      <c r="I868" s="0" t="n">
        <v>21635.83</v>
      </c>
      <c r="J868" s="0" t="str">
        <f aca="false">I868-H868</f>
        <v>16,009.17 €</v>
      </c>
      <c r="K868" s="0" t="str">
        <f aca="false">H868/I868</f>
        <v>26.01%</v>
      </c>
      <c r="L868" s="0" t="str">
        <f aca="false">N868/P868</f>
        <v>0.26%</v>
      </c>
      <c r="M868" s="0" t="n">
        <v>1062</v>
      </c>
      <c r="N868" s="0" t="n">
        <v>15355</v>
      </c>
      <c r="O868" s="0" t="str">
        <f aca="false">H868/N868</f>
        <v>0.37 €</v>
      </c>
      <c r="P868" s="0" t="n">
        <v>5888220</v>
      </c>
      <c r="Q868" s="0" t="str">
        <f aca="false">I868/H868</f>
        <v>385%</v>
      </c>
      <c r="R868" s="0" t="str">
        <f aca="false">I868/M868</f>
        <v>20.37 €</v>
      </c>
      <c r="S868" s="0" t="str">
        <f aca="false">H868/M868</f>
        <v>5.30 €</v>
      </c>
      <c r="T868" s="0" t="str">
        <f aca="false">M868/N868</f>
        <v>7%</v>
      </c>
    </row>
    <row r="869" customFormat="false" ht="15.75" hidden="false" customHeight="true" outlineLevel="0" collapsed="false">
      <c r="A869" s="0" t="n">
        <v>4354562913785370</v>
      </c>
      <c r="B869" s="0" t="s">
        <v>115</v>
      </c>
      <c r="C869" s="0" t="s">
        <v>50</v>
      </c>
      <c r="F869" s="0" t="n">
        <v>2020</v>
      </c>
      <c r="G869" s="0" t="n">
        <v>2</v>
      </c>
      <c r="H869" s="0" t="n">
        <v>415.27</v>
      </c>
      <c r="I869" s="0" t="n">
        <v>1957.97</v>
      </c>
      <c r="J869" s="0" t="str">
        <f aca="false">I869-H869</f>
        <v>1,542.70 €</v>
      </c>
      <c r="K869" s="0" t="str">
        <f aca="false">H869/I869</f>
        <v>21.21%</v>
      </c>
      <c r="L869" s="0" t="str">
        <f aca="false">N869/P869</f>
        <v>0.46%</v>
      </c>
      <c r="M869" s="0" t="n">
        <v>136</v>
      </c>
      <c r="N869" s="0" t="n">
        <v>2103</v>
      </c>
      <c r="O869" s="0" t="str">
        <f aca="false">H869/N869</f>
        <v>0.20 €</v>
      </c>
      <c r="P869" s="0" t="n">
        <v>456596</v>
      </c>
      <c r="Q869" s="0" t="str">
        <f aca="false">I869/H869</f>
        <v>471%</v>
      </c>
      <c r="R869" s="0" t="str">
        <f aca="false">I869/M869</f>
        <v>14.40 €</v>
      </c>
      <c r="S869" s="0" t="str">
        <f aca="false">H869/M869</f>
        <v>3.05 €</v>
      </c>
      <c r="T869" s="0" t="str">
        <f aca="false">M869/N869</f>
        <v>6%</v>
      </c>
    </row>
    <row r="870" customFormat="false" ht="15.75" hidden="false" customHeight="true" outlineLevel="0" collapsed="false">
      <c r="B870" s="0" t="s">
        <v>115</v>
      </c>
      <c r="C870" s="0" t="s">
        <v>51</v>
      </c>
      <c r="F870" s="0" t="n">
        <v>2020</v>
      </c>
      <c r="G870" s="0" t="n">
        <v>2</v>
      </c>
      <c r="H870" s="0" t="n">
        <v>227.68</v>
      </c>
      <c r="I870" s="0" t="n">
        <v>534.4</v>
      </c>
      <c r="J870" s="0" t="str">
        <f aca="false">I870-H870</f>
        <v>306.72 €</v>
      </c>
      <c r="K870" s="0" t="str">
        <f aca="false">H870/I870</f>
        <v>42.60%</v>
      </c>
      <c r="L870" s="0" t="str">
        <f aca="false">N870/P870</f>
        <v>0.38%</v>
      </c>
      <c r="M870" s="0" t="n">
        <v>42</v>
      </c>
      <c r="N870" s="0" t="n">
        <v>1327</v>
      </c>
      <c r="O870" s="0" t="str">
        <f aca="false">H870/N870</f>
        <v>0.17 €</v>
      </c>
      <c r="P870" s="0" t="n">
        <v>346496</v>
      </c>
      <c r="Q870" s="0" t="str">
        <f aca="false">I870/H870</f>
        <v>235%</v>
      </c>
      <c r="R870" s="0" t="str">
        <f aca="false">I870/M870</f>
        <v>12.72 €</v>
      </c>
      <c r="S870" s="0" t="str">
        <f aca="false">H870/M870</f>
        <v>5.42 €</v>
      </c>
      <c r="T870" s="0" t="str">
        <f aca="false">M870/N870</f>
        <v>3%</v>
      </c>
    </row>
    <row r="871" customFormat="false" ht="15.75" hidden="false" customHeight="true" outlineLevel="0" collapsed="false">
      <c r="A871" s="0" t="n">
        <v>1284306761203590</v>
      </c>
      <c r="B871" s="0" t="s">
        <v>115</v>
      </c>
      <c r="C871" s="0" t="s">
        <v>49</v>
      </c>
      <c r="F871" s="0" t="n">
        <v>2020</v>
      </c>
      <c r="G871" s="0" t="n">
        <v>3</v>
      </c>
      <c r="H871" s="0" t="n">
        <v>264.82</v>
      </c>
      <c r="I871" s="0" t="n">
        <v>905.6</v>
      </c>
      <c r="J871" s="0" t="str">
        <f aca="false">I871-H871</f>
        <v>£ 640.78</v>
      </c>
      <c r="K871" s="0" t="str">
        <f aca="false">H871/I871</f>
        <v>29.24%</v>
      </c>
      <c r="L871" s="0" t="str">
        <f aca="false">N871/P871</f>
        <v>0.29%</v>
      </c>
      <c r="M871" s="0" t="n">
        <v>80</v>
      </c>
      <c r="N871" s="0" t="n">
        <v>1068</v>
      </c>
      <c r="O871" s="0" t="str">
        <f aca="false">H871/N871</f>
        <v>0.25 €</v>
      </c>
      <c r="P871" s="0" t="n">
        <v>369693</v>
      </c>
      <c r="Q871" s="0" t="str">
        <f aca="false">I871/H871</f>
        <v>342%</v>
      </c>
      <c r="R871" s="0" t="str">
        <f aca="false">I871/M871</f>
        <v>£ 11.32</v>
      </c>
      <c r="S871" s="0" t="str">
        <f aca="false">H871/M871</f>
        <v>£ 3.31</v>
      </c>
      <c r="T871" s="0" t="str">
        <f aca="false">M871/N871</f>
        <v>7%</v>
      </c>
    </row>
    <row r="872" customFormat="false" ht="15.75" hidden="false" customHeight="true" outlineLevel="0" collapsed="false">
      <c r="A872" s="0" t="n">
        <v>2166310351133150</v>
      </c>
      <c r="B872" s="0" t="s">
        <v>115</v>
      </c>
      <c r="C872" s="0" t="s">
        <v>3</v>
      </c>
      <c r="F872" s="0" t="n">
        <v>2020</v>
      </c>
      <c r="G872" s="0" t="n">
        <v>3</v>
      </c>
      <c r="H872" s="0" t="n">
        <v>5390.36</v>
      </c>
      <c r="I872" s="0" t="n">
        <v>21196.74</v>
      </c>
      <c r="J872" s="0" t="str">
        <f aca="false">I872-H872</f>
        <v>15,806.38 €</v>
      </c>
      <c r="K872" s="0" t="str">
        <f aca="false">H872/I872</f>
        <v>25.43%</v>
      </c>
      <c r="L872" s="0" t="str">
        <f aca="false">N872/P872</f>
        <v>0.25%</v>
      </c>
      <c r="M872" s="0" t="n">
        <v>1175</v>
      </c>
      <c r="N872" s="0" t="n">
        <v>14665</v>
      </c>
      <c r="O872" s="0" t="str">
        <f aca="false">H872/N872</f>
        <v>0.37 €</v>
      </c>
      <c r="P872" s="0" t="n">
        <v>5938162</v>
      </c>
      <c r="Q872" s="0" t="str">
        <f aca="false">I872/H872</f>
        <v>393%</v>
      </c>
      <c r="R872" s="0" t="str">
        <f aca="false">I872/M872</f>
        <v>18.04 €</v>
      </c>
      <c r="S872" s="0" t="str">
        <f aca="false">H872/M872</f>
        <v>4.59 €</v>
      </c>
      <c r="T872" s="0" t="str">
        <f aca="false">M872/N872</f>
        <v>8%</v>
      </c>
    </row>
    <row r="873" customFormat="false" ht="15.75" hidden="false" customHeight="true" outlineLevel="0" collapsed="false">
      <c r="A873" s="0" t="n">
        <v>4354562913785370</v>
      </c>
      <c r="B873" s="0" t="s">
        <v>115</v>
      </c>
      <c r="C873" s="0" t="s">
        <v>50</v>
      </c>
      <c r="F873" s="0" t="n">
        <v>2020</v>
      </c>
      <c r="G873" s="0" t="n">
        <v>3</v>
      </c>
      <c r="H873" s="0" t="n">
        <v>852.86</v>
      </c>
      <c r="I873" s="0" t="n">
        <v>3400.7</v>
      </c>
      <c r="J873" s="0" t="str">
        <f aca="false">I873-H873</f>
        <v>2,547.84 €</v>
      </c>
      <c r="K873" s="0" t="str">
        <f aca="false">H873/I873</f>
        <v>25.08%</v>
      </c>
      <c r="L873" s="0" t="str">
        <f aca="false">N873/P873</f>
        <v>0.43%</v>
      </c>
      <c r="M873" s="0" t="n">
        <v>260</v>
      </c>
      <c r="N873" s="0" t="n">
        <v>4140</v>
      </c>
      <c r="O873" s="0" t="str">
        <f aca="false">H873/N873</f>
        <v>0.21 €</v>
      </c>
      <c r="P873" s="0" t="n">
        <v>961321</v>
      </c>
      <c r="Q873" s="0" t="str">
        <f aca="false">I873/H873</f>
        <v>399%</v>
      </c>
      <c r="R873" s="0" t="str">
        <f aca="false">I873/M873</f>
        <v>13.08 €</v>
      </c>
      <c r="S873" s="0" t="str">
        <f aca="false">H873/M873</f>
        <v>3.28 €</v>
      </c>
      <c r="T873" s="0" t="str">
        <f aca="false">M873/N873</f>
        <v>6%</v>
      </c>
    </row>
    <row r="874" customFormat="false" ht="15.75" hidden="false" customHeight="true" outlineLevel="0" collapsed="false">
      <c r="B874" s="0" t="s">
        <v>115</v>
      </c>
      <c r="C874" s="0" t="s">
        <v>51</v>
      </c>
      <c r="F874" s="0" t="n">
        <v>2020</v>
      </c>
      <c r="G874" s="0" t="n">
        <v>3</v>
      </c>
      <c r="H874" s="0" t="n">
        <v>225.8</v>
      </c>
      <c r="I874" s="0" t="n">
        <v>581.84</v>
      </c>
      <c r="J874" s="0" t="str">
        <f aca="false">I874-H874</f>
        <v>356.04 €</v>
      </c>
      <c r="K874" s="0" t="str">
        <f aca="false">H874/I874</f>
        <v>38.81%</v>
      </c>
      <c r="L874" s="0" t="str">
        <f aca="false">N874/P874</f>
        <v>0.26%</v>
      </c>
      <c r="M874" s="0" t="n">
        <v>46</v>
      </c>
      <c r="N874" s="0" t="n">
        <v>1455</v>
      </c>
      <c r="O874" s="0" t="str">
        <f aca="false">H874/N874</f>
        <v>0.16 €</v>
      </c>
      <c r="P874" s="0" t="n">
        <v>567956</v>
      </c>
      <c r="Q874" s="0" t="str">
        <f aca="false">I874/H874</f>
        <v>258%</v>
      </c>
      <c r="R874" s="0" t="str">
        <f aca="false">I874/M874</f>
        <v>12.65 €</v>
      </c>
      <c r="S874" s="0" t="str">
        <f aca="false">H874/M874</f>
        <v>4.91 €</v>
      </c>
      <c r="T874" s="0" t="str">
        <f aca="false">M874/N874</f>
        <v>3%</v>
      </c>
    </row>
    <row r="875" customFormat="false" ht="15.75" hidden="false" customHeight="true" outlineLevel="0" collapsed="false">
      <c r="A875" s="0" t="n">
        <v>4089834330125880</v>
      </c>
      <c r="B875" s="0" t="s">
        <v>115</v>
      </c>
      <c r="C875" s="0" t="s">
        <v>52</v>
      </c>
      <c r="F875" s="0" t="n">
        <v>2020</v>
      </c>
      <c r="G875" s="0" t="n">
        <v>3</v>
      </c>
      <c r="H875" s="0" t="n">
        <v>215.84</v>
      </c>
      <c r="I875" s="0" t="n">
        <v>397.83</v>
      </c>
      <c r="J875" s="0" t="str">
        <f aca="false">I875-H875</f>
        <v>181.99 €</v>
      </c>
      <c r="K875" s="0" t="str">
        <f aca="false">H875/I875</f>
        <v>54.25%</v>
      </c>
      <c r="L875" s="0" t="str">
        <f aca="false">N875/P875</f>
        <v>0.35%</v>
      </c>
      <c r="M875" s="0" t="n">
        <v>30</v>
      </c>
      <c r="N875" s="0" t="n">
        <v>1460</v>
      </c>
      <c r="O875" s="0" t="str">
        <f aca="false">H875/N875</f>
        <v>0.15 €</v>
      </c>
      <c r="P875" s="0" t="n">
        <v>416071</v>
      </c>
      <c r="Q875" s="0" t="str">
        <f aca="false">I875/H875</f>
        <v>184%</v>
      </c>
      <c r="R875" s="0" t="str">
        <f aca="false">I875/M875</f>
        <v>13.26 €</v>
      </c>
      <c r="S875" s="0" t="str">
        <f aca="false">H875/M875</f>
        <v>7.19 €</v>
      </c>
      <c r="T875" s="0" t="str">
        <f aca="false">M875/N875</f>
        <v>2%</v>
      </c>
    </row>
    <row r="876" customFormat="false" ht="15.75" hidden="false" customHeight="true" outlineLevel="0" collapsed="false">
      <c r="A876" s="0" t="n">
        <v>1284306761203590</v>
      </c>
      <c r="B876" s="0" t="s">
        <v>115</v>
      </c>
      <c r="C876" s="0" t="s">
        <v>49</v>
      </c>
      <c r="F876" s="0" t="n">
        <v>2020</v>
      </c>
      <c r="G876" s="0" t="n">
        <v>4</v>
      </c>
      <c r="H876" s="0" t="n">
        <v>120.14</v>
      </c>
      <c r="I876" s="0" t="n">
        <v>800.89</v>
      </c>
      <c r="J876" s="0" t="str">
        <f aca="false">I876-H876</f>
        <v>£ 680.75</v>
      </c>
      <c r="K876" s="0" t="str">
        <f aca="false">H876/I876</f>
        <v>15.00%</v>
      </c>
      <c r="L876" s="0" t="str">
        <f aca="false">N876/P876</f>
        <v>0.41%</v>
      </c>
      <c r="M876" s="0" t="n">
        <v>67</v>
      </c>
      <c r="N876" s="0" t="n">
        <v>631</v>
      </c>
      <c r="O876" s="0" t="str">
        <f aca="false">H876/N876</f>
        <v>0.19 €</v>
      </c>
      <c r="P876" s="0" t="n">
        <v>152435</v>
      </c>
      <c r="Q876" s="0" t="str">
        <f aca="false">I876/H876</f>
        <v>667%</v>
      </c>
      <c r="R876" s="0" t="str">
        <f aca="false">I876/M876</f>
        <v>£ 11.95</v>
      </c>
      <c r="S876" s="0" t="str">
        <f aca="false">H876/M876</f>
        <v>£ 1.79</v>
      </c>
      <c r="T876" s="0" t="str">
        <f aca="false">M876/N876</f>
        <v>11%</v>
      </c>
    </row>
    <row r="877" customFormat="false" ht="15.75" hidden="false" customHeight="true" outlineLevel="0" collapsed="false">
      <c r="A877" s="0" t="n">
        <v>2166310351133150</v>
      </c>
      <c r="B877" s="0" t="s">
        <v>115</v>
      </c>
      <c r="C877" s="0" t="s">
        <v>3</v>
      </c>
      <c r="F877" s="0" t="n">
        <v>2020</v>
      </c>
      <c r="G877" s="0" t="n">
        <v>4</v>
      </c>
      <c r="H877" s="0" t="n">
        <v>7563.72</v>
      </c>
      <c r="I877" s="0" t="n">
        <v>29631.38</v>
      </c>
      <c r="J877" s="0" t="str">
        <f aca="false">I877-H877</f>
        <v>22,067.66 €</v>
      </c>
      <c r="K877" s="0" t="str">
        <f aca="false">H877/I877</f>
        <v>25.53%</v>
      </c>
      <c r="L877" s="0" t="str">
        <f aca="false">N877/P877</f>
        <v>0.30%</v>
      </c>
      <c r="M877" s="0" t="n">
        <v>1098</v>
      </c>
      <c r="N877" s="0" t="n">
        <v>19204</v>
      </c>
      <c r="O877" s="0" t="str">
        <f aca="false">H877/N877</f>
        <v>0.39 €</v>
      </c>
      <c r="P877" s="0" t="n">
        <v>6375550</v>
      </c>
      <c r="Q877" s="0" t="str">
        <f aca="false">I877/H877</f>
        <v>392%</v>
      </c>
      <c r="R877" s="0" t="str">
        <f aca="false">I877/M877</f>
        <v>26.99 €</v>
      </c>
      <c r="S877" s="0" t="str">
        <f aca="false">H877/M877</f>
        <v>6.89 €</v>
      </c>
      <c r="T877" s="0" t="str">
        <f aca="false">M877/N877</f>
        <v>6%</v>
      </c>
    </row>
    <row r="878" customFormat="false" ht="15.75" hidden="false" customHeight="true" outlineLevel="0" collapsed="false">
      <c r="A878" s="0" t="n">
        <v>4354562913785370</v>
      </c>
      <c r="B878" s="0" t="s">
        <v>115</v>
      </c>
      <c r="C878" s="0" t="s">
        <v>50</v>
      </c>
      <c r="F878" s="0" t="n">
        <v>2020</v>
      </c>
      <c r="G878" s="0" t="n">
        <v>4</v>
      </c>
      <c r="H878" s="0" t="n">
        <v>778.01</v>
      </c>
      <c r="I878" s="0" t="n">
        <v>3533.41</v>
      </c>
      <c r="J878" s="0" t="str">
        <f aca="false">I878-H878</f>
        <v>2,755.40 €</v>
      </c>
      <c r="K878" s="0" t="str">
        <f aca="false">H878/I878</f>
        <v>22.02%</v>
      </c>
      <c r="L878" s="0" t="str">
        <f aca="false">N878/P878</f>
        <v>0.66%</v>
      </c>
      <c r="M878" s="0" t="n">
        <v>137</v>
      </c>
      <c r="N878" s="0" t="n">
        <v>4728</v>
      </c>
      <c r="O878" s="0" t="str">
        <f aca="false">H878/N878</f>
        <v>0.16 €</v>
      </c>
      <c r="P878" s="0" t="n">
        <v>720057</v>
      </c>
      <c r="Q878" s="0" t="str">
        <f aca="false">I878/H878</f>
        <v>454%</v>
      </c>
      <c r="R878" s="0" t="str">
        <f aca="false">I878/M878</f>
        <v>25.79 €</v>
      </c>
      <c r="S878" s="0" t="str">
        <f aca="false">H878/M878</f>
        <v>5.68 €</v>
      </c>
      <c r="T878" s="0" t="str">
        <f aca="false">M878/N878</f>
        <v>3%</v>
      </c>
    </row>
    <row r="879" customFormat="false" ht="15.75" hidden="false" customHeight="true" outlineLevel="0" collapsed="false">
      <c r="B879" s="0" t="s">
        <v>115</v>
      </c>
      <c r="C879" s="0" t="s">
        <v>51</v>
      </c>
      <c r="F879" s="0" t="n">
        <v>2020</v>
      </c>
      <c r="G879" s="0" t="n">
        <v>4</v>
      </c>
      <c r="H879" s="0" t="n">
        <v>114.36</v>
      </c>
      <c r="I879" s="0" t="n">
        <v>563.71</v>
      </c>
      <c r="J879" s="0" t="str">
        <f aca="false">I879-H879</f>
        <v>449.35 €</v>
      </c>
      <c r="K879" s="0" t="str">
        <f aca="false">H879/I879</f>
        <v>20.29%</v>
      </c>
      <c r="L879" s="0" t="str">
        <f aca="false">N879/P879</f>
        <v>0.54%</v>
      </c>
      <c r="M879" s="0" t="n">
        <v>28</v>
      </c>
      <c r="N879" s="0" t="n">
        <v>1471</v>
      </c>
      <c r="O879" s="0" t="str">
        <f aca="false">H879/N879</f>
        <v>0.08 €</v>
      </c>
      <c r="P879" s="0" t="n">
        <v>271429</v>
      </c>
      <c r="Q879" s="0" t="str">
        <f aca="false">I879/H879</f>
        <v>493%</v>
      </c>
      <c r="R879" s="0" t="str">
        <f aca="false">I879/M879</f>
        <v>20.13 €</v>
      </c>
      <c r="S879" s="0" t="str">
        <f aca="false">H879/M879</f>
        <v>4.08 €</v>
      </c>
      <c r="T879" s="0" t="str">
        <f aca="false">M879/N879</f>
        <v>2%</v>
      </c>
    </row>
    <row r="880" customFormat="false" ht="15.75" hidden="false" customHeight="true" outlineLevel="0" collapsed="false">
      <c r="A880" s="0" t="n">
        <v>4089834330125880</v>
      </c>
      <c r="B880" s="0" t="s">
        <v>115</v>
      </c>
      <c r="C880" s="0" t="s">
        <v>52</v>
      </c>
      <c r="F880" s="0" t="n">
        <v>2020</v>
      </c>
      <c r="G880" s="0" t="n">
        <v>4</v>
      </c>
      <c r="H880" s="0" t="n">
        <v>0</v>
      </c>
      <c r="I880" s="0" t="n">
        <v>0</v>
      </c>
      <c r="J880" s="0" t="str">
        <f aca="false">I880-H880</f>
        <v>-   €</v>
      </c>
      <c r="K880" s="0" t="str">
        <f aca="false">H880/I880</f>
        <v>#DIV/0!</v>
      </c>
      <c r="L880" s="0" t="str">
        <f aca="false">N880/P880</f>
        <v>#DIV/0!</v>
      </c>
      <c r="M880" s="0" t="n">
        <v>0</v>
      </c>
      <c r="N880" s="0" t="n">
        <v>0</v>
      </c>
      <c r="O880" s="0" t="str">
        <f aca="false">H880/N880</f>
        <v>#DIV/0!</v>
      </c>
      <c r="P880" s="0" t="n">
        <v>0</v>
      </c>
      <c r="Q880" s="0" t="str">
        <f aca="false">I880/H880</f>
        <v>#DIV/0!</v>
      </c>
      <c r="R880" s="0" t="str">
        <f aca="false">I880/M880</f>
        <v>#DIV/0!</v>
      </c>
      <c r="S880" s="0" t="str">
        <f aca="false">H880/M880</f>
        <v>#DIV/0!</v>
      </c>
      <c r="T880" s="0" t="str">
        <f aca="false">M880/N880</f>
        <v>#DIV/0!</v>
      </c>
    </row>
    <row r="881" customFormat="false" ht="15.75" hidden="false" customHeight="true" outlineLevel="0" collapsed="false">
      <c r="A881" s="0" t="n">
        <v>1284306761203590</v>
      </c>
      <c r="B881" s="0" t="s">
        <v>115</v>
      </c>
      <c r="C881" s="0" t="s">
        <v>49</v>
      </c>
      <c r="F881" s="0" t="n">
        <v>2020</v>
      </c>
      <c r="G881" s="0" t="n">
        <v>5</v>
      </c>
      <c r="H881" s="0" t="n">
        <v>359.47</v>
      </c>
      <c r="I881" s="0" t="n">
        <v>1344.98</v>
      </c>
      <c r="J881" s="0" t="str">
        <f aca="false">I881-H881</f>
        <v>£ 985.51</v>
      </c>
      <c r="K881" s="0" t="str">
        <f aca="false">H881/I881</f>
        <v>26.73%</v>
      </c>
      <c r="L881" s="0" t="str">
        <f aca="false">N881/P881</f>
        <v>0.26%</v>
      </c>
      <c r="M881" s="0" t="n">
        <v>114</v>
      </c>
      <c r="N881" s="0" t="n">
        <v>1708</v>
      </c>
      <c r="O881" s="0" t="str">
        <f aca="false">H881/N881</f>
        <v>0.21 €</v>
      </c>
      <c r="P881" s="0" t="n">
        <v>659469</v>
      </c>
      <c r="Q881" s="0" t="str">
        <f aca="false">I881/H881</f>
        <v>374%</v>
      </c>
      <c r="R881" s="0" t="str">
        <f aca="false">I881/M881</f>
        <v>£ 11.80</v>
      </c>
      <c r="S881" s="0" t="str">
        <f aca="false">H881/M881</f>
        <v>£ 3.15</v>
      </c>
      <c r="T881" s="0" t="str">
        <f aca="false">M881/N881</f>
        <v>7%</v>
      </c>
    </row>
    <row r="882" customFormat="false" ht="15.75" hidden="false" customHeight="true" outlineLevel="0" collapsed="false">
      <c r="A882" s="0" t="n">
        <v>2166310351133150</v>
      </c>
      <c r="B882" s="0" t="s">
        <v>115</v>
      </c>
      <c r="C882" s="0" t="s">
        <v>3</v>
      </c>
      <c r="F882" s="0" t="n">
        <v>2020</v>
      </c>
      <c r="G882" s="0" t="n">
        <v>5</v>
      </c>
      <c r="H882" s="0" t="n">
        <v>7201.1</v>
      </c>
      <c r="I882" s="0" t="n">
        <v>29292.84</v>
      </c>
      <c r="J882" s="0" t="str">
        <f aca="false">I882-H882</f>
        <v>22,091.74 €</v>
      </c>
      <c r="K882" s="0" t="str">
        <f aca="false">H882/I882</f>
        <v>24.58%</v>
      </c>
      <c r="L882" s="0" t="str">
        <f aca="false">N882/P882</f>
        <v>0.21%</v>
      </c>
      <c r="M882" s="0" t="n">
        <v>1203</v>
      </c>
      <c r="N882" s="0" t="n">
        <v>16640</v>
      </c>
      <c r="O882" s="0" t="str">
        <f aca="false">H882/N882</f>
        <v>0.43 €</v>
      </c>
      <c r="P882" s="0" t="n">
        <v>7880987</v>
      </c>
      <c r="Q882" s="0" t="str">
        <f aca="false">I882/H882</f>
        <v>407%</v>
      </c>
      <c r="R882" s="0" t="str">
        <f aca="false">I882/M882</f>
        <v>24.35 €</v>
      </c>
      <c r="S882" s="0" t="str">
        <f aca="false">H882/M882</f>
        <v>5.99 €</v>
      </c>
      <c r="T882" s="0" t="str">
        <f aca="false">M882/N882</f>
        <v>7%</v>
      </c>
    </row>
    <row r="883" customFormat="false" ht="15.75" hidden="false" customHeight="true" outlineLevel="0" collapsed="false">
      <c r="A883" s="0" t="n">
        <v>4354562913785370</v>
      </c>
      <c r="B883" s="0" t="s">
        <v>115</v>
      </c>
      <c r="C883" s="0" t="s">
        <v>50</v>
      </c>
      <c r="F883" s="0" t="n">
        <v>2020</v>
      </c>
      <c r="G883" s="0" t="n">
        <v>5</v>
      </c>
      <c r="H883" s="0" t="n">
        <v>217.27</v>
      </c>
      <c r="I883" s="0" t="n">
        <v>1525.49</v>
      </c>
      <c r="J883" s="0" t="str">
        <f aca="false">I883-H883</f>
        <v>1,308.22 €</v>
      </c>
      <c r="K883" s="0" t="str">
        <f aca="false">H883/I883</f>
        <v>14.24%</v>
      </c>
      <c r="L883" s="0" t="str">
        <f aca="false">N883/P883</f>
        <v>0.54%</v>
      </c>
      <c r="M883" s="0" t="n">
        <v>92</v>
      </c>
      <c r="N883" s="0" t="n">
        <v>1454</v>
      </c>
      <c r="O883" s="0" t="str">
        <f aca="false">H883/N883</f>
        <v>0.15 €</v>
      </c>
      <c r="P883" s="0" t="n">
        <v>269162</v>
      </c>
      <c r="Q883" s="0" t="str">
        <f aca="false">I883/H883</f>
        <v>702%</v>
      </c>
      <c r="R883" s="0" t="str">
        <f aca="false">I883/M883</f>
        <v>16.58 €</v>
      </c>
      <c r="S883" s="0" t="str">
        <f aca="false">H883/M883</f>
        <v>2.36 €</v>
      </c>
      <c r="T883" s="0" t="str">
        <f aca="false">M883/N883</f>
        <v>6%</v>
      </c>
    </row>
    <row r="884" customFormat="false" ht="15.75" hidden="false" customHeight="true" outlineLevel="0" collapsed="false">
      <c r="B884" s="0" t="s">
        <v>115</v>
      </c>
      <c r="C884" s="0" t="s">
        <v>51</v>
      </c>
      <c r="F884" s="0" t="n">
        <v>2020</v>
      </c>
      <c r="G884" s="0" t="n">
        <v>5</v>
      </c>
      <c r="H884" s="0" t="n">
        <v>125.01</v>
      </c>
      <c r="I884" s="0" t="n">
        <v>566.12</v>
      </c>
      <c r="J884" s="0" t="str">
        <f aca="false">I884-H884</f>
        <v>441.11 €</v>
      </c>
      <c r="K884" s="0" t="str">
        <f aca="false">H884/I884</f>
        <v>22.08%</v>
      </c>
      <c r="L884" s="0" t="str">
        <f aca="false">N884/P884</f>
        <v>0.57%</v>
      </c>
      <c r="M884" s="0" t="n">
        <v>28</v>
      </c>
      <c r="N884" s="0" t="n">
        <v>1165</v>
      </c>
      <c r="O884" s="0" t="str">
        <f aca="false">H884/N884</f>
        <v>0.11 €</v>
      </c>
      <c r="P884" s="0" t="n">
        <v>202897</v>
      </c>
      <c r="Q884" s="0" t="str">
        <f aca="false">I884/H884</f>
        <v>453%</v>
      </c>
      <c r="R884" s="0" t="str">
        <f aca="false">I884/M884</f>
        <v>20.22 €</v>
      </c>
      <c r="S884" s="0" t="str">
        <f aca="false">H884/M884</f>
        <v>4.46 €</v>
      </c>
      <c r="T884" s="0" t="str">
        <f aca="false">M884/N884</f>
        <v>2%</v>
      </c>
    </row>
    <row r="885" customFormat="false" ht="15.75" hidden="false" customHeight="true" outlineLevel="0" collapsed="false">
      <c r="A885" s="0" t="n">
        <v>4089834330125880</v>
      </c>
      <c r="B885" s="0" t="s">
        <v>115</v>
      </c>
      <c r="C885" s="0" t="s">
        <v>52</v>
      </c>
      <c r="F885" s="0" t="n">
        <v>2020</v>
      </c>
      <c r="G885" s="0" t="n">
        <v>5</v>
      </c>
      <c r="H885" s="0" t="n">
        <v>112.83</v>
      </c>
      <c r="I885" s="0" t="n">
        <v>242.84</v>
      </c>
      <c r="J885" s="0" t="str">
        <f aca="false">I885-H885</f>
        <v>130.01 €</v>
      </c>
      <c r="K885" s="0" t="str">
        <f aca="false">H885/I885</f>
        <v>46.46%</v>
      </c>
      <c r="L885" s="0" t="str">
        <f aca="false">N885/P885</f>
        <v>0.48%</v>
      </c>
      <c r="M885" s="0" t="n">
        <v>16</v>
      </c>
      <c r="N885" s="0" t="n">
        <v>897</v>
      </c>
      <c r="O885" s="0" t="str">
        <f aca="false">H885/N885</f>
        <v>0.13 €</v>
      </c>
      <c r="P885" s="0" t="n">
        <v>187222</v>
      </c>
      <c r="Q885" s="0" t="str">
        <f aca="false">I885/H885</f>
        <v>215%</v>
      </c>
      <c r="R885" s="0" t="str">
        <f aca="false">I885/M885</f>
        <v>15.18 €</v>
      </c>
      <c r="S885" s="0" t="str">
        <f aca="false">H885/M885</f>
        <v>7.05 €</v>
      </c>
      <c r="T885" s="0" t="str">
        <f aca="false">M885/N885</f>
        <v>2%</v>
      </c>
    </row>
    <row r="886" customFormat="false" ht="15.75" hidden="false" customHeight="true" outlineLevel="0" collapsed="false">
      <c r="A886" s="0" t="n">
        <v>1284306761203590</v>
      </c>
      <c r="B886" s="0" t="s">
        <v>115</v>
      </c>
      <c r="C886" s="0" t="s">
        <v>49</v>
      </c>
      <c r="F886" s="0" t="n">
        <v>2020</v>
      </c>
      <c r="G886" s="0" t="n">
        <v>6</v>
      </c>
      <c r="H886" s="0" t="n">
        <v>568.29</v>
      </c>
      <c r="I886" s="0" t="n">
        <v>1900.61</v>
      </c>
      <c r="J886" s="0" t="str">
        <f aca="false">I886-H886</f>
        <v>£ 1,332.32</v>
      </c>
      <c r="K886" s="0" t="str">
        <f aca="false">H886/I886</f>
        <v>29.90%</v>
      </c>
      <c r="L886" s="0" t="str">
        <f aca="false">N886/P886</f>
        <v>0.28%</v>
      </c>
      <c r="M886" s="0" t="n">
        <v>163</v>
      </c>
      <c r="N886" s="0" t="n">
        <v>2299</v>
      </c>
      <c r="O886" s="0" t="str">
        <f aca="false">H886/N886</f>
        <v>0.25 €</v>
      </c>
      <c r="P886" s="0" t="n">
        <v>813681</v>
      </c>
      <c r="Q886" s="0" t="str">
        <f aca="false">I886/H886</f>
        <v>334%</v>
      </c>
      <c r="R886" s="0" t="str">
        <f aca="false">I886/M886</f>
        <v>£ 11.66</v>
      </c>
      <c r="S886" s="0" t="str">
        <f aca="false">H886/M886</f>
        <v>£ 3.49</v>
      </c>
      <c r="T886" s="0" t="str">
        <f aca="false">M886/N886</f>
        <v>7%</v>
      </c>
    </row>
    <row r="887" customFormat="false" ht="15.75" hidden="false" customHeight="true" outlineLevel="0" collapsed="false">
      <c r="A887" s="0" t="n">
        <v>2166310351133150</v>
      </c>
      <c r="B887" s="0" t="s">
        <v>115</v>
      </c>
      <c r="C887" s="0" t="s">
        <v>3</v>
      </c>
      <c r="F887" s="0" t="n">
        <v>2020</v>
      </c>
      <c r="G887" s="0" t="n">
        <v>6</v>
      </c>
      <c r="H887" s="0" t="str">
        <f aca="false">7048.99+165.46</f>
        <v>7,214.45 €</v>
      </c>
      <c r="I887" s="0" t="str">
        <f aca="false">26402.4+1158.32</f>
        <v>27,560.72 €</v>
      </c>
      <c r="J887" s="0" t="str">
        <f aca="false">I887-H887</f>
        <v>20,346.27 €</v>
      </c>
      <c r="K887" s="0" t="str">
        <f aca="false">H887/I887</f>
        <v>26.18%</v>
      </c>
      <c r="L887" s="0" t="str">
        <f aca="false">N887/P887</f>
        <v>0.21%</v>
      </c>
      <c r="M887" s="0" t="n">
        <v>1369</v>
      </c>
      <c r="N887" s="0" t="str">
        <f aca="false">14542+2530</f>
        <v>17,072</v>
      </c>
      <c r="O887" s="0" t="str">
        <f aca="false">H887/N887</f>
        <v>0.42 €</v>
      </c>
      <c r="P887" s="0" t="str">
        <f aca="false">5225042+2722571</f>
        <v>7,947,613</v>
      </c>
      <c r="Q887" s="0" t="str">
        <f aca="false">I887/H887</f>
        <v>382%</v>
      </c>
      <c r="R887" s="0" t="str">
        <f aca="false">I887/M887</f>
        <v>20.13 €</v>
      </c>
      <c r="S887" s="0" t="str">
        <f aca="false">H887/M887</f>
        <v>5.27 €</v>
      </c>
      <c r="T887" s="0" t="str">
        <f aca="false">M887/N887</f>
        <v>8%</v>
      </c>
    </row>
    <row r="888" customFormat="false" ht="15.75" hidden="false" customHeight="true" outlineLevel="0" collapsed="false">
      <c r="A888" s="0" t="n">
        <v>4354562913785370</v>
      </c>
      <c r="B888" s="0" t="s">
        <v>115</v>
      </c>
      <c r="C888" s="0" t="s">
        <v>50</v>
      </c>
      <c r="F888" s="0" t="n">
        <v>2020</v>
      </c>
      <c r="G888" s="0" t="n">
        <v>6</v>
      </c>
      <c r="H888" s="0" t="n">
        <v>0</v>
      </c>
      <c r="I888" s="0" t="n">
        <v>0</v>
      </c>
      <c r="J888" s="0" t="n">
        <v>0</v>
      </c>
      <c r="K888" s="0" t="str">
        <f aca="false">H888/I888</f>
        <v>#DIV/0!</v>
      </c>
      <c r="L888" s="0" t="str">
        <f aca="false">N888/P888</f>
        <v>#DIV/0!</v>
      </c>
      <c r="M888" s="0" t="n">
        <v>0</v>
      </c>
      <c r="N888" s="0" t="n">
        <v>0</v>
      </c>
      <c r="O888" s="0" t="str">
        <f aca="false">H888/N888</f>
        <v>#DIV/0!</v>
      </c>
      <c r="P888" s="0" t="n">
        <v>0</v>
      </c>
      <c r="Q888" s="0" t="str">
        <f aca="false">I888/H888</f>
        <v>#DIV/0!</v>
      </c>
      <c r="R888" s="0" t="str">
        <f aca="false">I888/M888</f>
        <v>#DIV/0!</v>
      </c>
      <c r="S888" s="0" t="str">
        <f aca="false">H888/M888</f>
        <v>#DIV/0!</v>
      </c>
      <c r="T888" s="0" t="str">
        <f aca="false">M888/N888</f>
        <v>#DIV/0!</v>
      </c>
    </row>
    <row r="889" customFormat="false" ht="15.75" hidden="false" customHeight="true" outlineLevel="0" collapsed="false">
      <c r="B889" s="0" t="s">
        <v>115</v>
      </c>
      <c r="C889" s="0" t="s">
        <v>51</v>
      </c>
      <c r="F889" s="0" t="n">
        <v>2020</v>
      </c>
      <c r="G889" s="0" t="n">
        <v>6</v>
      </c>
      <c r="H889" s="0" t="n">
        <v>278.94</v>
      </c>
      <c r="I889" s="0" t="n">
        <v>755.51</v>
      </c>
      <c r="J889" s="0" t="str">
        <f aca="false">I889-H889</f>
        <v>476.57 €</v>
      </c>
      <c r="K889" s="0" t="str">
        <f aca="false">H889/I889</f>
        <v>36.92%</v>
      </c>
      <c r="L889" s="0" t="str">
        <f aca="false">N889/P889</f>
        <v>0.32%</v>
      </c>
      <c r="M889" s="0" t="n">
        <v>58</v>
      </c>
      <c r="N889" s="0" t="n">
        <v>1353</v>
      </c>
      <c r="O889" s="0" t="str">
        <f aca="false">H889/N889</f>
        <v>0.21 €</v>
      </c>
      <c r="P889" s="0" t="n">
        <v>420596</v>
      </c>
      <c r="Q889" s="0" t="str">
        <f aca="false">I889/H889</f>
        <v>271%</v>
      </c>
      <c r="R889" s="0" t="str">
        <f aca="false">I889/M889</f>
        <v>13.03 €</v>
      </c>
      <c r="S889" s="0" t="str">
        <f aca="false">H889/M889</f>
        <v>4.81 €</v>
      </c>
      <c r="T889" s="0" t="str">
        <f aca="false">M889/N889</f>
        <v>4%</v>
      </c>
    </row>
    <row r="890" customFormat="false" ht="15.75" hidden="false" customHeight="true" outlineLevel="0" collapsed="false">
      <c r="A890" s="0" t="n">
        <v>4089834330125880</v>
      </c>
      <c r="B890" s="0" t="s">
        <v>115</v>
      </c>
      <c r="C890" s="0" t="s">
        <v>52</v>
      </c>
      <c r="F890" s="0" t="n">
        <v>2020</v>
      </c>
      <c r="G890" s="0" t="n">
        <v>6</v>
      </c>
      <c r="H890" s="0" t="n">
        <v>210.24</v>
      </c>
      <c r="I890" s="0" t="n">
        <v>77.95</v>
      </c>
      <c r="J890" s="0" t="str">
        <f aca="false">I890-H890</f>
        <v>- 132.29 €</v>
      </c>
      <c r="K890" s="0" t="str">
        <f aca="false">H890/I890</f>
        <v>269.71%</v>
      </c>
      <c r="L890" s="0" t="str">
        <f aca="false">N890/P890</f>
        <v>0.36%</v>
      </c>
      <c r="M890" s="0" t="n">
        <v>5</v>
      </c>
      <c r="N890" s="0" t="n">
        <v>1040</v>
      </c>
      <c r="O890" s="0" t="str">
        <f aca="false">H890/N890</f>
        <v>0.20 €</v>
      </c>
      <c r="P890" s="0" t="n">
        <v>286088</v>
      </c>
      <c r="Q890" s="0" t="str">
        <f aca="false">I890/H890</f>
        <v>37%</v>
      </c>
      <c r="R890" s="0" t="str">
        <f aca="false">I890/M890</f>
        <v>15.59 €</v>
      </c>
      <c r="S890" s="0" t="str">
        <f aca="false">H890/M890</f>
        <v>42.05 €</v>
      </c>
      <c r="T890" s="0" t="str">
        <f aca="false">M890/N890</f>
        <v>0%</v>
      </c>
    </row>
    <row r="891" customFormat="false" ht="15.75" hidden="false" customHeight="true" outlineLevel="0" collapsed="false">
      <c r="A891" s="0" t="n">
        <v>1284306761203590</v>
      </c>
      <c r="B891" s="0" t="s">
        <v>115</v>
      </c>
      <c r="C891" s="0" t="s">
        <v>49</v>
      </c>
      <c r="F891" s="0" t="n">
        <v>2020</v>
      </c>
      <c r="G891" s="0" t="n">
        <v>7</v>
      </c>
      <c r="H891" s="0" t="n">
        <v>685.87</v>
      </c>
      <c r="I891" s="0" t="n">
        <v>2526.6</v>
      </c>
      <c r="J891" s="0" t="str">
        <f aca="false">I891-H891</f>
        <v>£ 1,840.73</v>
      </c>
      <c r="K891" s="0" t="str">
        <f aca="false">H891/I891</f>
        <v>27.15%</v>
      </c>
      <c r="L891" s="0" t="str">
        <f aca="false">N891/P891</f>
        <v>0.26%</v>
      </c>
      <c r="M891" s="0" t="n">
        <v>219</v>
      </c>
      <c r="N891" s="0" t="n">
        <v>2150</v>
      </c>
      <c r="O891" s="0" t="str">
        <f aca="false">H891/N891</f>
        <v>£ 0.32</v>
      </c>
      <c r="P891" s="0" t="n">
        <v>813728</v>
      </c>
      <c r="Q891" s="0" t="str">
        <f aca="false">I891/H891</f>
        <v>368%</v>
      </c>
      <c r="R891" s="0" t="str">
        <f aca="false">I891/M891</f>
        <v>£ 11.54</v>
      </c>
      <c r="S891" s="0" t="str">
        <f aca="false">H891/M891</f>
        <v>£ 3.13</v>
      </c>
      <c r="T891" s="0" t="str">
        <f aca="false">M891/N891</f>
        <v>10%</v>
      </c>
    </row>
    <row r="892" customFormat="false" ht="15.75" hidden="false" customHeight="true" outlineLevel="0" collapsed="false">
      <c r="A892" s="0" t="n">
        <v>2166310351133150</v>
      </c>
      <c r="B892" s="0" t="s">
        <v>115</v>
      </c>
      <c r="C892" s="0" t="s">
        <v>3</v>
      </c>
      <c r="F892" s="0" t="n">
        <v>2020</v>
      </c>
      <c r="G892" s="0" t="n">
        <v>7</v>
      </c>
      <c r="H892" s="0" t="str">
        <f aca="false">5674.05+160.69</f>
        <v>5,834.74 €</v>
      </c>
      <c r="I892" s="0" t="str">
        <f aca="false">21741.28+1232.8</f>
        <v>22,974.08 €</v>
      </c>
      <c r="J892" s="0" t="str">
        <f aca="false">I892-H892</f>
        <v>17,139.34 €</v>
      </c>
      <c r="K892" s="0" t="str">
        <f aca="false">H892/I892</f>
        <v>25.40%</v>
      </c>
      <c r="L892" s="0" t="str">
        <f aca="false">N892/P892</f>
        <v>0.24%</v>
      </c>
      <c r="M892" s="0" t="str">
        <f aca="false">1056+41</f>
        <v>1,097</v>
      </c>
      <c r="N892" s="0" t="str">
        <f aca="false">12565+1966</f>
        <v>14,531</v>
      </c>
      <c r="O892" s="0" t="str">
        <f aca="false">H892/N892</f>
        <v>0.40 €</v>
      </c>
      <c r="P892" s="0" t="str">
        <f aca="false">4024414+1944144</f>
        <v>5,968,558</v>
      </c>
      <c r="Q892" s="0" t="str">
        <f aca="false">I892/H892</f>
        <v>394%</v>
      </c>
      <c r="R892" s="0" t="str">
        <f aca="false">I892/M892</f>
        <v>20.94 €</v>
      </c>
      <c r="S892" s="0" t="str">
        <f aca="false">H892/M892</f>
        <v>5.32 €</v>
      </c>
      <c r="T892" s="0" t="str">
        <f aca="false">M892/N892</f>
        <v>8%</v>
      </c>
    </row>
    <row r="893" customFormat="false" ht="15.75" hidden="false" customHeight="true" outlineLevel="0" collapsed="false">
      <c r="A893" s="0" t="n">
        <v>4354562913785370</v>
      </c>
      <c r="B893" s="0" t="s">
        <v>115</v>
      </c>
      <c r="C893" s="0" t="s">
        <v>50</v>
      </c>
      <c r="F893" s="0" t="n">
        <v>2020</v>
      </c>
      <c r="G893" s="0" t="n">
        <v>7</v>
      </c>
      <c r="H893" s="0" t="n">
        <v>296.12</v>
      </c>
      <c r="I893" s="0" t="n">
        <v>1460.38</v>
      </c>
      <c r="J893" s="0" t="str">
        <f aca="false">I893-H893</f>
        <v>1,164.26 €</v>
      </c>
      <c r="K893" s="0" t="str">
        <f aca="false">H893/I893</f>
        <v>20.28%</v>
      </c>
      <c r="L893" s="0" t="str">
        <f aca="false">N893/P893</f>
        <v>0.50%</v>
      </c>
      <c r="M893" s="0" t="n">
        <v>112</v>
      </c>
      <c r="N893" s="0" t="n">
        <v>1115</v>
      </c>
      <c r="O893" s="0" t="str">
        <f aca="false">H893/N893</f>
        <v>0.27 €</v>
      </c>
      <c r="P893" s="0" t="n">
        <v>222654</v>
      </c>
      <c r="Q893" s="0" t="str">
        <f aca="false">I893/H893</f>
        <v>493%</v>
      </c>
      <c r="R893" s="0" t="str">
        <f aca="false">I893/M893</f>
        <v>13.04 €</v>
      </c>
      <c r="S893" s="0" t="str">
        <f aca="false">H893/M893</f>
        <v>2.64 €</v>
      </c>
      <c r="T893" s="0" t="str">
        <f aca="false">M893/N893</f>
        <v>10%</v>
      </c>
    </row>
    <row r="894" customFormat="false" ht="15.75" hidden="false" customHeight="true" outlineLevel="0" collapsed="false">
      <c r="B894" s="0" t="s">
        <v>115</v>
      </c>
      <c r="C894" s="0" t="s">
        <v>51</v>
      </c>
      <c r="F894" s="0" t="n">
        <v>2020</v>
      </c>
      <c r="G894" s="0" t="n">
        <v>7</v>
      </c>
      <c r="H894" s="0" t="n">
        <v>155.27</v>
      </c>
      <c r="I894" s="0" t="n">
        <v>452.42</v>
      </c>
      <c r="J894" s="0" t="str">
        <f aca="false">I894-H894</f>
        <v>297.15 €</v>
      </c>
      <c r="K894" s="0" t="str">
        <f aca="false">H894/I894</f>
        <v>34.32%</v>
      </c>
      <c r="L894" s="0" t="str">
        <f aca="false">N894/P894</f>
        <v>0.45%</v>
      </c>
      <c r="M894" s="0" t="n">
        <v>37</v>
      </c>
      <c r="N894" s="0" t="n">
        <v>898</v>
      </c>
      <c r="O894" s="0" t="str">
        <f aca="false">H894/N894</f>
        <v>0.17 €</v>
      </c>
      <c r="P894" s="0" t="n">
        <v>199318</v>
      </c>
      <c r="Q894" s="0" t="str">
        <f aca="false">I894/H894</f>
        <v>291%</v>
      </c>
      <c r="R894" s="0" t="str">
        <f aca="false">I894/M894</f>
        <v>12.23 €</v>
      </c>
      <c r="S894" s="0" t="str">
        <f aca="false">H894/M894</f>
        <v>4.20 €</v>
      </c>
      <c r="T894" s="0" t="str">
        <f aca="false">M894/N894</f>
        <v>4%</v>
      </c>
    </row>
    <row r="895" customFormat="false" ht="15.75" hidden="false" customHeight="true" outlineLevel="0" collapsed="false">
      <c r="A895" s="0" t="n">
        <v>4089834330125880</v>
      </c>
      <c r="B895" s="0" t="s">
        <v>115</v>
      </c>
      <c r="C895" s="0" t="s">
        <v>52</v>
      </c>
      <c r="F895" s="0" t="n">
        <v>2020</v>
      </c>
      <c r="G895" s="0" t="n">
        <v>7</v>
      </c>
      <c r="H895" s="0" t="n">
        <v>37.71</v>
      </c>
      <c r="I895" s="0" t="n">
        <v>11.99</v>
      </c>
      <c r="J895" s="0" t="str">
        <f aca="false">I895-H895</f>
        <v>- 25.72 €</v>
      </c>
      <c r="K895" s="0" t="str">
        <f aca="false">H895/I895</f>
        <v>314.51%</v>
      </c>
      <c r="L895" s="0" t="str">
        <f aca="false">N895/P895</f>
        <v>0.39%</v>
      </c>
      <c r="M895" s="0" t="n">
        <v>1</v>
      </c>
      <c r="N895" s="0" t="n">
        <v>261</v>
      </c>
      <c r="O895" s="0" t="str">
        <f aca="false">H895/N895</f>
        <v>0.14 €</v>
      </c>
      <c r="P895" s="0" t="n">
        <v>67288</v>
      </c>
      <c r="Q895" s="0" t="str">
        <f aca="false">I895/H895</f>
        <v>32%</v>
      </c>
      <c r="R895" s="0" t="str">
        <f aca="false">I895/M895</f>
        <v>11.99 €</v>
      </c>
      <c r="S895" s="0" t="str">
        <f aca="false">H895/M895</f>
        <v>37.71 €</v>
      </c>
      <c r="T895" s="0" t="str">
        <f aca="false">M895/N895</f>
        <v>0%</v>
      </c>
    </row>
    <row r="896" customFormat="false" ht="15.75" hidden="false" customHeight="true" outlineLevel="0" collapsed="false">
      <c r="B896" s="0" t="s">
        <v>116</v>
      </c>
      <c r="C896" s="0" t="s">
        <v>3</v>
      </c>
      <c r="F896" s="0" t="n">
        <v>2020</v>
      </c>
      <c r="G896" s="0" t="n">
        <v>1</v>
      </c>
      <c r="H896" s="0" t="n">
        <v>9390.06</v>
      </c>
      <c r="I896" s="0" t="n">
        <v>51235.98</v>
      </c>
      <c r="J896" s="0" t="str">
        <f aca="false">I896-H896</f>
        <v>41,845.92 €</v>
      </c>
      <c r="K896" s="0" t="str">
        <f aca="false">H896/I896</f>
        <v>18.33%</v>
      </c>
      <c r="L896" s="0" t="str">
        <f aca="false">N896/P896</f>
        <v>0.34%</v>
      </c>
      <c r="M896" s="0" t="n">
        <v>1626</v>
      </c>
      <c r="N896" s="0" t="n">
        <v>36563</v>
      </c>
      <c r="O896" s="0" t="str">
        <f aca="false">H896/N896</f>
        <v>0.26 €</v>
      </c>
      <c r="P896" s="0" t="n">
        <v>10813129</v>
      </c>
      <c r="Q896" s="0" t="str">
        <f aca="false">I896/H896</f>
        <v>546%</v>
      </c>
      <c r="R896" s="0" t="str">
        <f aca="false">I896/M896</f>
        <v>31.51 €</v>
      </c>
      <c r="S896" s="0" t="str">
        <f aca="false">H896/M896</f>
        <v>5.77 €</v>
      </c>
      <c r="T896" s="0" t="str">
        <f aca="false">M896/N896</f>
        <v>4%</v>
      </c>
    </row>
    <row r="897" customFormat="false" ht="15.75" hidden="false" customHeight="true" outlineLevel="0" collapsed="false">
      <c r="B897" s="0" t="s">
        <v>116</v>
      </c>
      <c r="C897" s="0" t="s">
        <v>3</v>
      </c>
      <c r="F897" s="0" t="n">
        <v>2020</v>
      </c>
      <c r="G897" s="0" t="n">
        <v>2</v>
      </c>
      <c r="H897" s="0" t="n">
        <v>16384.22</v>
      </c>
      <c r="I897" s="0" t="n">
        <v>106206.06</v>
      </c>
      <c r="J897" s="0" t="str">
        <f aca="false">I897-H897</f>
        <v>89,821.84 €</v>
      </c>
      <c r="K897" s="0" t="str">
        <f aca="false">H897/I897</f>
        <v>15.43%</v>
      </c>
      <c r="L897" s="0" t="str">
        <f aca="false">N897/P897</f>
        <v>0.44%</v>
      </c>
      <c r="M897" s="0" t="n">
        <v>3161</v>
      </c>
      <c r="N897" s="0" t="n">
        <v>56061</v>
      </c>
      <c r="O897" s="0" t="str">
        <f aca="false">H897/N897</f>
        <v>0.29 €</v>
      </c>
      <c r="P897" s="0" t="n">
        <v>12874033</v>
      </c>
      <c r="Q897" s="0" t="str">
        <f aca="false">I897/H897</f>
        <v>648%</v>
      </c>
      <c r="R897" s="0" t="str">
        <f aca="false">I897/M897</f>
        <v>33.60 €</v>
      </c>
      <c r="S897" s="0" t="str">
        <f aca="false">H897/M897</f>
        <v>5.18 €</v>
      </c>
      <c r="T897" s="0" t="str">
        <f aca="false">M897/N897</f>
        <v>6%</v>
      </c>
    </row>
    <row r="898" customFormat="false" ht="15.75" hidden="false" customHeight="true" outlineLevel="0" collapsed="false">
      <c r="B898" s="0" t="s">
        <v>116</v>
      </c>
      <c r="C898" s="0" t="s">
        <v>3</v>
      </c>
      <c r="F898" s="0" t="n">
        <v>2020</v>
      </c>
      <c r="G898" s="0" t="n">
        <v>3</v>
      </c>
      <c r="H898" s="0" t="n">
        <v>27617.17</v>
      </c>
      <c r="I898" s="0" t="n">
        <v>138664.75</v>
      </c>
      <c r="J898" s="0" t="str">
        <f aca="false">I898-H898</f>
        <v>111,047.58 €</v>
      </c>
      <c r="K898" s="0" t="str">
        <f aca="false">H898/I898</f>
        <v>19.92%</v>
      </c>
      <c r="L898" s="0" t="str">
        <f aca="false">N898/P898</f>
        <v>0.49%</v>
      </c>
      <c r="M898" s="0" t="n">
        <v>4593</v>
      </c>
      <c r="N898" s="0" t="n">
        <v>77334</v>
      </c>
      <c r="O898" s="0" t="str">
        <f aca="false">H898/N898</f>
        <v>0.36 €</v>
      </c>
      <c r="P898" s="0" t="n">
        <v>15824982</v>
      </c>
      <c r="Q898" s="0" t="str">
        <f aca="false">I898/H898</f>
        <v>502%</v>
      </c>
      <c r="R898" s="0" t="str">
        <f aca="false">I898/M898</f>
        <v>30.19 €</v>
      </c>
      <c r="S898" s="0" t="str">
        <f aca="false">H898/M898</f>
        <v>6.01 €</v>
      </c>
      <c r="T898" s="0" t="str">
        <f aca="false">M898/N898</f>
        <v>6%</v>
      </c>
    </row>
    <row r="899" customFormat="false" ht="15.75" hidden="false" customHeight="true" outlineLevel="0" collapsed="false">
      <c r="B899" s="0" t="s">
        <v>116</v>
      </c>
      <c r="C899" s="0" t="s">
        <v>3</v>
      </c>
      <c r="F899" s="0" t="n">
        <v>2020</v>
      </c>
      <c r="G899" s="0" t="n">
        <v>4</v>
      </c>
      <c r="H899" s="0" t="n">
        <v>45855.44</v>
      </c>
      <c r="I899" s="0" t="n">
        <v>125973.91</v>
      </c>
      <c r="J899" s="0" t="str">
        <f aca="false">I899-H899</f>
        <v>80,118.47 €</v>
      </c>
      <c r="K899" s="0" t="str">
        <f aca="false">H899/I899</f>
        <v>36.40%</v>
      </c>
      <c r="L899" s="0" t="str">
        <f aca="false">N899/P899</f>
        <v>0.59%</v>
      </c>
      <c r="M899" s="0" t="n">
        <v>4347</v>
      </c>
      <c r="N899" s="0" t="n">
        <v>101843</v>
      </c>
      <c r="O899" s="0" t="str">
        <f aca="false">H899/N899</f>
        <v>0.45 €</v>
      </c>
      <c r="P899" s="0" t="n">
        <v>17223795</v>
      </c>
      <c r="Q899" s="0" t="str">
        <f aca="false">I899/H899</f>
        <v>275%</v>
      </c>
      <c r="R899" s="0" t="str">
        <f aca="false">I899/M899</f>
        <v>28.98 €</v>
      </c>
      <c r="S899" s="0" t="str">
        <f aca="false">H899/M899</f>
        <v>10.55 €</v>
      </c>
      <c r="T899" s="0" t="str">
        <f aca="false">M899/N899</f>
        <v>4%</v>
      </c>
    </row>
    <row r="900" customFormat="false" ht="15.75" hidden="false" customHeight="true" outlineLevel="0" collapsed="false">
      <c r="B900" s="0" t="s">
        <v>116</v>
      </c>
      <c r="C900" s="0" t="s">
        <v>3</v>
      </c>
      <c r="F900" s="0" t="n">
        <v>2020</v>
      </c>
      <c r="G900" s="0" t="n">
        <v>5</v>
      </c>
      <c r="H900" s="0" t="n">
        <v>41323.25</v>
      </c>
      <c r="I900" s="0" t="n">
        <v>142489.21</v>
      </c>
      <c r="J900" s="0" t="str">
        <f aca="false">I900-H900</f>
        <v>101,165.96 €</v>
      </c>
      <c r="K900" s="0" t="str">
        <f aca="false">H900/I900</f>
        <v>29.00%</v>
      </c>
      <c r="L900" s="0" t="str">
        <f aca="false">N900/P900</f>
        <v>0.43%</v>
      </c>
      <c r="M900" s="0" t="n">
        <v>4612</v>
      </c>
      <c r="N900" s="0" t="n">
        <v>101765</v>
      </c>
      <c r="O900" s="0" t="str">
        <f aca="false">H900/N900</f>
        <v>0.41 €</v>
      </c>
      <c r="P900" s="0" t="n">
        <v>23748360</v>
      </c>
      <c r="Q900" s="0" t="str">
        <f aca="false">I900/H900</f>
        <v>345%</v>
      </c>
      <c r="R900" s="0" t="str">
        <f aca="false">I900/M900</f>
        <v>30.90 €</v>
      </c>
      <c r="S900" s="0" t="str">
        <f aca="false">H900/M900</f>
        <v>8.96 €</v>
      </c>
      <c r="T900" s="0" t="str">
        <f aca="false">M900/N900</f>
        <v>5%</v>
      </c>
    </row>
    <row r="901" customFormat="false" ht="15.75" hidden="false" customHeight="true" outlineLevel="0" collapsed="false">
      <c r="B901" s="0" t="s">
        <v>116</v>
      </c>
      <c r="C901" s="0" t="s">
        <v>49</v>
      </c>
      <c r="F901" s="0" t="n">
        <v>2020</v>
      </c>
      <c r="G901" s="0" t="n">
        <v>6</v>
      </c>
      <c r="H901" s="0" t="n">
        <v>0</v>
      </c>
      <c r="I901" s="0" t="n">
        <v>0</v>
      </c>
      <c r="J901" s="0" t="str">
        <f aca="false">I901-H901</f>
        <v>£ -</v>
      </c>
      <c r="K901" s="0" t="str">
        <f aca="false">H901/I901</f>
        <v>#DIV/0!</v>
      </c>
      <c r="L901" s="0" t="str">
        <f aca="false">N901/P901</f>
        <v>#DIV/0!</v>
      </c>
      <c r="M901" s="0" t="n">
        <v>0</v>
      </c>
      <c r="N901" s="0" t="n">
        <v>0</v>
      </c>
      <c r="O901" s="0" t="str">
        <f aca="false">H901/N901</f>
        <v>#DIV/0!</v>
      </c>
      <c r="P901" s="0" t="n">
        <v>0</v>
      </c>
      <c r="Q901" s="0" t="str">
        <f aca="false">I901/H901</f>
        <v>#DIV/0!</v>
      </c>
      <c r="R901" s="0" t="str">
        <f aca="false">I901/M901</f>
        <v>#DIV/0!</v>
      </c>
      <c r="S901" s="0" t="str">
        <f aca="false">H901/M901</f>
        <v>#DIV/0!</v>
      </c>
      <c r="T901" s="0" t="str">
        <f aca="false">M901/N901</f>
        <v>#DIV/0!</v>
      </c>
    </row>
    <row r="902" customFormat="false" ht="15.75" hidden="false" customHeight="true" outlineLevel="0" collapsed="false">
      <c r="B902" s="0" t="s">
        <v>116</v>
      </c>
      <c r="C902" s="0" t="s">
        <v>3</v>
      </c>
      <c r="F902" s="0" t="n">
        <v>2020</v>
      </c>
      <c r="G902" s="0" t="n">
        <v>6</v>
      </c>
      <c r="H902" s="0" t="n">
        <v>35487.75</v>
      </c>
      <c r="I902" s="0" t="n">
        <v>134679.48</v>
      </c>
      <c r="J902" s="0" t="str">
        <f aca="false">I902-H902</f>
        <v>99,191.73 €</v>
      </c>
      <c r="K902" s="0" t="str">
        <f aca="false">H902/I902</f>
        <v>26.35%</v>
      </c>
      <c r="L902" s="0" t="str">
        <f aca="false">N902/P902</f>
        <v>0.46%</v>
      </c>
      <c r="M902" s="0" t="n">
        <v>3783</v>
      </c>
      <c r="N902" s="0" t="n">
        <v>91066</v>
      </c>
      <c r="O902" s="0" t="str">
        <f aca="false">H902/N902</f>
        <v>0.39 €</v>
      </c>
      <c r="P902" s="0" t="n">
        <v>19695106</v>
      </c>
      <c r="Q902" s="0" t="str">
        <f aca="false">I902/H902</f>
        <v>380%</v>
      </c>
      <c r="R902" s="0" t="str">
        <f aca="false">I902/M902</f>
        <v>35.60 €</v>
      </c>
      <c r="S902" s="0" t="str">
        <f aca="false">H902/M902</f>
        <v>9.38 €</v>
      </c>
      <c r="T902" s="0" t="str">
        <f aca="false">M902/N902</f>
        <v>4%</v>
      </c>
    </row>
    <row r="903" customFormat="false" ht="15.75" hidden="false" customHeight="true" outlineLevel="0" collapsed="false">
      <c r="B903" s="0" t="s">
        <v>116</v>
      </c>
      <c r="C903" s="0" t="s">
        <v>50</v>
      </c>
      <c r="F903" s="0" t="n">
        <v>2020</v>
      </c>
      <c r="G903" s="0" t="n">
        <v>6</v>
      </c>
      <c r="H903" s="0" t="n">
        <v>0</v>
      </c>
      <c r="I903" s="0" t="n">
        <v>0</v>
      </c>
      <c r="J903" s="0" t="str">
        <f aca="false">I903-H903</f>
        <v>-   €</v>
      </c>
      <c r="K903" s="0" t="str">
        <f aca="false">H903/I903</f>
        <v>#DIV/0!</v>
      </c>
      <c r="L903" s="0" t="str">
        <f aca="false">N903/P903</f>
        <v>#DIV/0!</v>
      </c>
      <c r="M903" s="0" t="n">
        <v>0</v>
      </c>
      <c r="N903" s="0" t="n">
        <v>0</v>
      </c>
      <c r="O903" s="0" t="str">
        <f aca="false">H903/N903</f>
        <v>#DIV/0!</v>
      </c>
      <c r="P903" s="0" t="n">
        <v>0</v>
      </c>
      <c r="Q903" s="0" t="str">
        <f aca="false">I903/H903</f>
        <v>#DIV/0!</v>
      </c>
      <c r="R903" s="0" t="str">
        <f aca="false">I903/M903</f>
        <v>#DIV/0!</v>
      </c>
      <c r="S903" s="0" t="str">
        <f aca="false">H903/M903</f>
        <v>#DIV/0!</v>
      </c>
      <c r="T903" s="0" t="str">
        <f aca="false">M903/N903</f>
        <v>#DIV/0!</v>
      </c>
    </row>
    <row r="904" customFormat="false" ht="15.75" hidden="false" customHeight="true" outlineLevel="0" collapsed="false">
      <c r="B904" s="0" t="s">
        <v>116</v>
      </c>
      <c r="C904" s="0" t="s">
        <v>51</v>
      </c>
      <c r="F904" s="0" t="n">
        <v>2020</v>
      </c>
      <c r="G904" s="0" t="n">
        <v>6</v>
      </c>
      <c r="H904" s="0" t="n">
        <v>0</v>
      </c>
      <c r="I904" s="0" t="n">
        <v>0</v>
      </c>
      <c r="J904" s="0" t="str">
        <f aca="false">I904-H904</f>
        <v>-   €</v>
      </c>
      <c r="K904" s="0" t="str">
        <f aca="false">H904/I904</f>
        <v>#DIV/0!</v>
      </c>
      <c r="L904" s="0" t="str">
        <f aca="false">N904/P904</f>
        <v>#DIV/0!</v>
      </c>
      <c r="M904" s="0" t="n">
        <v>0</v>
      </c>
      <c r="N904" s="0" t="n">
        <v>0</v>
      </c>
      <c r="O904" s="0" t="str">
        <f aca="false">H904/N904</f>
        <v>#DIV/0!</v>
      </c>
      <c r="P904" s="0" t="n">
        <v>0</v>
      </c>
      <c r="Q904" s="0" t="str">
        <f aca="false">I904/H904</f>
        <v>#DIV/0!</v>
      </c>
      <c r="R904" s="0" t="str">
        <f aca="false">I904/M904</f>
        <v>#DIV/0!</v>
      </c>
      <c r="S904" s="0" t="str">
        <f aca="false">H904/M904</f>
        <v>#DIV/0!</v>
      </c>
      <c r="T904" s="0" t="str">
        <f aca="false">M904/N904</f>
        <v>#DIV/0!</v>
      </c>
    </row>
    <row r="905" customFormat="false" ht="15.75" hidden="false" customHeight="true" outlineLevel="0" collapsed="false">
      <c r="B905" s="0" t="s">
        <v>116</v>
      </c>
      <c r="C905" s="0" t="s">
        <v>52</v>
      </c>
      <c r="F905" s="0" t="n">
        <v>2020</v>
      </c>
      <c r="G905" s="0" t="n">
        <v>6</v>
      </c>
      <c r="H905" s="0" t="n">
        <v>0</v>
      </c>
      <c r="I905" s="0" t="n">
        <v>0</v>
      </c>
      <c r="J905" s="0" t="str">
        <f aca="false">I905-H905</f>
        <v>-   €</v>
      </c>
      <c r="K905" s="0" t="str">
        <f aca="false">H905/I905</f>
        <v>#DIV/0!</v>
      </c>
      <c r="L905" s="0" t="str">
        <f aca="false">N905/P905</f>
        <v>#DIV/0!</v>
      </c>
      <c r="M905" s="0" t="n">
        <v>0</v>
      </c>
      <c r="N905" s="0" t="n">
        <v>0</v>
      </c>
      <c r="O905" s="0" t="str">
        <f aca="false">H905/N905</f>
        <v>#DIV/0!</v>
      </c>
      <c r="P905" s="0" t="n">
        <v>0</v>
      </c>
      <c r="Q905" s="0" t="str">
        <f aca="false">I905/H905</f>
        <v>#DIV/0!</v>
      </c>
      <c r="R905" s="0" t="str">
        <f aca="false">I905/M905</f>
        <v>#DIV/0!</v>
      </c>
      <c r="S905" s="0" t="str">
        <f aca="false">H905/M905</f>
        <v>#DIV/0!</v>
      </c>
      <c r="T905" s="0" t="str">
        <f aca="false">M905/N905</f>
        <v>#DIV/0!</v>
      </c>
    </row>
    <row r="906" customFormat="false" ht="15.75" hidden="false" customHeight="true" outlineLevel="0" collapsed="false">
      <c r="B906" s="0" t="s">
        <v>116</v>
      </c>
      <c r="C906" s="0" t="s">
        <v>49</v>
      </c>
      <c r="F906" s="0" t="n">
        <v>2020</v>
      </c>
      <c r="G906" s="0" t="n">
        <v>7</v>
      </c>
      <c r="H906" s="0" t="n">
        <v>8.63</v>
      </c>
      <c r="I906" s="0" t="n">
        <v>35.83</v>
      </c>
      <c r="J906" s="0" t="str">
        <f aca="false">I906-H906</f>
        <v>£ 27.20</v>
      </c>
      <c r="K906" s="0" t="str">
        <f aca="false">H906/I906</f>
        <v>24.09%</v>
      </c>
      <c r="L906" s="0" t="str">
        <f aca="false">N906/P906</f>
        <v>0.43%</v>
      </c>
      <c r="M906" s="0" t="n">
        <v>2</v>
      </c>
      <c r="N906" s="0" t="n">
        <v>100</v>
      </c>
      <c r="O906" s="0" t="str">
        <f aca="false">H906/N906</f>
        <v>£ 0.09</v>
      </c>
      <c r="P906" s="0" t="n">
        <v>23154</v>
      </c>
      <c r="Q906" s="0" t="str">
        <f aca="false">I906/H906</f>
        <v>415%</v>
      </c>
      <c r="R906" s="0" t="str">
        <f aca="false">I906/M906</f>
        <v>£ 17.92</v>
      </c>
      <c r="S906" s="0" t="str">
        <f aca="false">H906/M906</f>
        <v>£ 4.32</v>
      </c>
      <c r="T906" s="0" t="str">
        <f aca="false">M906/N906</f>
        <v>2%</v>
      </c>
    </row>
    <row r="907" customFormat="false" ht="15.75" hidden="false" customHeight="true" outlineLevel="0" collapsed="false">
      <c r="B907" s="0" t="s">
        <v>116</v>
      </c>
      <c r="C907" s="0" t="s">
        <v>3</v>
      </c>
      <c r="F907" s="0" t="n">
        <v>2020</v>
      </c>
      <c r="G907" s="0" t="n">
        <v>7</v>
      </c>
      <c r="H907" s="0" t="n">
        <v>34422.6</v>
      </c>
      <c r="I907" s="0" t="n">
        <v>131916.42</v>
      </c>
      <c r="J907" s="0" t="str">
        <f aca="false">I907-H907</f>
        <v>97,493.82 €</v>
      </c>
      <c r="K907" s="0" t="str">
        <f aca="false">H907/I907</f>
        <v>26.09%</v>
      </c>
      <c r="L907" s="0" t="str">
        <f aca="false">N907/P907</f>
        <v>0.50%</v>
      </c>
      <c r="M907" s="0" t="n">
        <v>4176</v>
      </c>
      <c r="N907" s="0" t="n">
        <v>88215</v>
      </c>
      <c r="O907" s="0" t="str">
        <f aca="false">H907/N907</f>
        <v>0.39 €</v>
      </c>
      <c r="P907" s="0" t="n">
        <v>17471117</v>
      </c>
      <c r="Q907" s="0" t="str">
        <f aca="false">I907/H907</f>
        <v>383%</v>
      </c>
      <c r="R907" s="0" t="str">
        <f aca="false">I907/M907</f>
        <v>31.59 €</v>
      </c>
      <c r="S907" s="0" t="str">
        <f aca="false">H907/M907</f>
        <v>8.24 €</v>
      </c>
      <c r="T907" s="0" t="str">
        <f aca="false">M907/N907</f>
        <v>5%</v>
      </c>
    </row>
    <row r="908" customFormat="false" ht="15.75" hidden="false" customHeight="true" outlineLevel="0" collapsed="false">
      <c r="B908" s="0" t="s">
        <v>116</v>
      </c>
      <c r="C908" s="0" t="s">
        <v>50</v>
      </c>
      <c r="F908" s="0" t="n">
        <v>2020</v>
      </c>
      <c r="G908" s="0" t="n">
        <v>7</v>
      </c>
      <c r="H908" s="0" t="n">
        <v>3.87</v>
      </c>
      <c r="I908" s="0" t="n">
        <v>29.14</v>
      </c>
      <c r="J908" s="0" t="str">
        <f aca="false">I908-H908</f>
        <v>25.27 €</v>
      </c>
      <c r="K908" s="0" t="str">
        <f aca="false">H908/I908</f>
        <v>13.28%</v>
      </c>
      <c r="L908" s="0" t="str">
        <f aca="false">N908/P908</f>
        <v>0.36%</v>
      </c>
      <c r="M908" s="0" t="n">
        <v>2</v>
      </c>
      <c r="N908" s="0" t="n">
        <v>38</v>
      </c>
      <c r="O908" s="0" t="str">
        <f aca="false">H908/N908</f>
        <v>0.10 €</v>
      </c>
      <c r="P908" s="0" t="n">
        <v>10577</v>
      </c>
      <c r="Q908" s="0" t="str">
        <f aca="false">I908/H908</f>
        <v>753%</v>
      </c>
      <c r="R908" s="0" t="str">
        <f aca="false">I908/M908</f>
        <v>14.57 €</v>
      </c>
      <c r="S908" s="0" t="str">
        <f aca="false">H908/M908</f>
        <v>1.94 €</v>
      </c>
      <c r="T908" s="0" t="str">
        <f aca="false">M908/N908</f>
        <v>5%</v>
      </c>
    </row>
    <row r="909" customFormat="false" ht="15.75" hidden="false" customHeight="true" outlineLevel="0" collapsed="false">
      <c r="B909" s="0" t="s">
        <v>116</v>
      </c>
      <c r="C909" s="0" t="s">
        <v>51</v>
      </c>
      <c r="F909" s="0" t="n">
        <v>2020</v>
      </c>
      <c r="G909" s="0" t="n">
        <v>7</v>
      </c>
      <c r="H909" s="0" t="n">
        <v>11.1</v>
      </c>
      <c r="I909" s="0" t="n">
        <v>31.14</v>
      </c>
      <c r="J909" s="0" t="str">
        <f aca="false">I909-H909</f>
        <v>20.04 €</v>
      </c>
      <c r="K909" s="0" t="str">
        <f aca="false">H909/I909</f>
        <v>35.65%</v>
      </c>
      <c r="L909" s="0" t="str">
        <f aca="false">N909/P909</f>
        <v>0.43%</v>
      </c>
      <c r="M909" s="0" t="n">
        <v>2</v>
      </c>
      <c r="N909" s="0" t="n">
        <v>136</v>
      </c>
      <c r="O909" s="0" t="str">
        <f aca="false">H909/N909</f>
        <v>0.08 €</v>
      </c>
      <c r="P909" s="0" t="n">
        <v>31469</v>
      </c>
      <c r="Q909" s="0" t="str">
        <f aca="false">I909/H909</f>
        <v>281%</v>
      </c>
      <c r="R909" s="0" t="str">
        <f aca="false">I909/M909</f>
        <v>15.57 €</v>
      </c>
      <c r="S909" s="0" t="str">
        <f aca="false">H909/M909</f>
        <v>5.55 €</v>
      </c>
      <c r="T909" s="0" t="str">
        <f aca="false">M909/N909</f>
        <v>1%</v>
      </c>
    </row>
    <row r="910" customFormat="false" ht="15.75" hidden="false" customHeight="true" outlineLevel="0" collapsed="false">
      <c r="B910" s="0" t="s">
        <v>116</v>
      </c>
      <c r="C910" s="0" t="s">
        <v>52</v>
      </c>
      <c r="F910" s="0" t="n">
        <v>2020</v>
      </c>
      <c r="G910" s="0" t="n">
        <v>7</v>
      </c>
      <c r="H910" s="0" t="n">
        <v>0</v>
      </c>
      <c r="I910" s="0" t="n">
        <v>0</v>
      </c>
      <c r="J910" s="0" t="str">
        <f aca="false">I910-H910</f>
        <v>-   €</v>
      </c>
      <c r="K910" s="0" t="str">
        <f aca="false">H910/I910</f>
        <v>#DIV/0!</v>
      </c>
      <c r="L910" s="0" t="str">
        <f aca="false">N910/P910</f>
        <v>0.29%</v>
      </c>
      <c r="M910" s="0" t="n">
        <v>0</v>
      </c>
      <c r="N910" s="0" t="n">
        <v>311</v>
      </c>
      <c r="O910" s="0" t="str">
        <f aca="false">H910/N910</f>
        <v>-   €</v>
      </c>
      <c r="P910" s="0" t="n">
        <v>105557</v>
      </c>
      <c r="Q910" s="0" t="str">
        <f aca="false">I910/H910</f>
        <v>#DIV/0!</v>
      </c>
      <c r="R910" s="0" t="str">
        <f aca="false">I910/M910</f>
        <v>#DIV/0!</v>
      </c>
      <c r="S910" s="0" t="str">
        <f aca="false">H910/M910</f>
        <v>#DIV/0!</v>
      </c>
      <c r="T910" s="0" t="str">
        <f aca="false">M910/N910</f>
        <v>0%</v>
      </c>
    </row>
    <row r="911" customFormat="false" ht="15.75" hidden="false" customHeight="true" outlineLevel="0" collapsed="false">
      <c r="B911" s="0" t="s">
        <v>117</v>
      </c>
      <c r="C911" s="0" t="s">
        <v>3</v>
      </c>
      <c r="F911" s="0" t="n">
        <v>2020</v>
      </c>
      <c r="G911" s="0" t="n">
        <v>1</v>
      </c>
      <c r="H911" s="0" t="n">
        <v>2377.76</v>
      </c>
      <c r="I911" s="0" t="n">
        <v>20520.37</v>
      </c>
      <c r="J911" s="0" t="str">
        <f aca="false">I911-H911</f>
        <v>18,142.61 €</v>
      </c>
      <c r="K911" s="0" t="str">
        <f aca="false">H911/I911</f>
        <v>11.59%</v>
      </c>
      <c r="L911" s="0" t="str">
        <f aca="false">N911/P911</f>
        <v>0.22%</v>
      </c>
      <c r="M911" s="0" t="n">
        <v>125</v>
      </c>
      <c r="N911" s="0" t="n">
        <v>11573</v>
      </c>
      <c r="O911" s="0" t="str">
        <f aca="false">H911/N911</f>
        <v>0.21 €</v>
      </c>
      <c r="P911" s="0" t="n">
        <v>5374759</v>
      </c>
      <c r="Q911" s="0" t="str">
        <f aca="false">I911/H911</f>
        <v>863%</v>
      </c>
      <c r="R911" s="0" t="str">
        <f aca="false">I911/M911</f>
        <v>164.16 €</v>
      </c>
      <c r="S911" s="0" t="str">
        <f aca="false">H911/M911</f>
        <v>19.02 €</v>
      </c>
      <c r="T911" s="0" t="str">
        <f aca="false">M911/N911</f>
        <v>1%</v>
      </c>
    </row>
    <row r="912" customFormat="false" ht="15.75" hidden="false" customHeight="true" outlineLevel="0" collapsed="false">
      <c r="B912" s="0" t="s">
        <v>117</v>
      </c>
      <c r="C912" s="0" t="s">
        <v>50</v>
      </c>
      <c r="F912" s="0" t="n">
        <v>2020</v>
      </c>
      <c r="G912" s="0" t="n">
        <v>1</v>
      </c>
      <c r="H912" s="0" t="n">
        <v>291.68</v>
      </c>
      <c r="I912" s="0" t="n">
        <v>1084</v>
      </c>
      <c r="J912" s="0" t="str">
        <f aca="false">I912-H912</f>
        <v>792.32 €</v>
      </c>
      <c r="K912" s="0" t="str">
        <f aca="false">H912/I912</f>
        <v>26.91%</v>
      </c>
      <c r="L912" s="0" t="str">
        <f aca="false">N912/P912</f>
        <v>0.30%</v>
      </c>
      <c r="M912" s="0" t="n">
        <v>6</v>
      </c>
      <c r="N912" s="0" t="n">
        <v>1247</v>
      </c>
      <c r="O912" s="0" t="str">
        <f aca="false">H912/N912</f>
        <v>0.23 €</v>
      </c>
      <c r="P912" s="0" t="n">
        <v>413168</v>
      </c>
      <c r="Q912" s="0" t="str">
        <f aca="false">I912/H912</f>
        <v>372%</v>
      </c>
      <c r="R912" s="0" t="str">
        <f aca="false">I912/M912</f>
        <v>180.67 €</v>
      </c>
      <c r="S912" s="0" t="str">
        <f aca="false">H912/M912</f>
        <v>48.61 €</v>
      </c>
      <c r="T912" s="0" t="str">
        <f aca="false">M912/N912</f>
        <v>0%</v>
      </c>
    </row>
    <row r="913" customFormat="false" ht="15.75" hidden="false" customHeight="true" outlineLevel="0" collapsed="false">
      <c r="B913" s="0" t="s">
        <v>117</v>
      </c>
      <c r="C913" s="0" t="s">
        <v>52</v>
      </c>
      <c r="F913" s="0" t="n">
        <v>2020</v>
      </c>
      <c r="G913" s="0" t="n">
        <v>1</v>
      </c>
      <c r="H913" s="0" t="n">
        <v>393.85</v>
      </c>
      <c r="I913" s="0" t="n">
        <v>537</v>
      </c>
      <c r="J913" s="0" t="str">
        <f aca="false">I913-H913</f>
        <v>143.15 €</v>
      </c>
      <c r="K913" s="0" t="str">
        <f aca="false">H913/I913</f>
        <v>73.34%</v>
      </c>
      <c r="L913" s="0" t="str">
        <f aca="false">N913/P913</f>
        <v>0.25%</v>
      </c>
      <c r="M913" s="0" t="n">
        <v>3</v>
      </c>
      <c r="N913" s="0" t="n">
        <v>2640</v>
      </c>
      <c r="O913" s="0" t="str">
        <f aca="false">H913/N913</f>
        <v>0.15 €</v>
      </c>
      <c r="P913" s="0" t="n">
        <v>1053479</v>
      </c>
      <c r="Q913" s="0" t="str">
        <f aca="false">I913/H913</f>
        <v>136%</v>
      </c>
      <c r="R913" s="0" t="str">
        <f aca="false">I913/M913</f>
        <v>179.00 €</v>
      </c>
      <c r="S913" s="0" t="str">
        <f aca="false">H913/M913</f>
        <v>131.28 €</v>
      </c>
      <c r="T913" s="0" t="str">
        <f aca="false">M913/N913</f>
        <v>0%</v>
      </c>
    </row>
    <row r="914" customFormat="false" ht="15.75" hidden="false" customHeight="true" outlineLevel="0" collapsed="false">
      <c r="B914" s="0" t="s">
        <v>117</v>
      </c>
      <c r="C914" s="0" t="s">
        <v>3</v>
      </c>
      <c r="F914" s="0" t="n">
        <v>2020</v>
      </c>
      <c r="G914" s="0" t="n">
        <v>2</v>
      </c>
      <c r="H914" s="0" t="n">
        <v>6024.06</v>
      </c>
      <c r="I914" s="0" t="n">
        <v>28305.74</v>
      </c>
      <c r="J914" s="0" t="str">
        <f aca="false">I914-H914</f>
        <v>22,281.68 €</v>
      </c>
      <c r="K914" s="0" t="str">
        <f aca="false">H914/I914</f>
        <v>21.28%</v>
      </c>
      <c r="L914" s="0" t="str">
        <f aca="false">N914/P914</f>
        <v>0.23%</v>
      </c>
      <c r="M914" s="0" t="n">
        <v>195</v>
      </c>
      <c r="N914" s="0" t="n">
        <v>25068</v>
      </c>
      <c r="O914" s="0" t="str">
        <f aca="false">H914/N914</f>
        <v>0.24 €</v>
      </c>
      <c r="P914" s="0" t="n">
        <v>10678789</v>
      </c>
      <c r="Q914" s="0" t="str">
        <f aca="false">I914/H914</f>
        <v>470%</v>
      </c>
      <c r="R914" s="0" t="str">
        <f aca="false">I914/M914</f>
        <v>145.16 €</v>
      </c>
      <c r="S914" s="0" t="str">
        <f aca="false">H914/M914</f>
        <v>30.89 €</v>
      </c>
      <c r="T914" s="0" t="str">
        <f aca="false">M914/N914</f>
        <v>1%</v>
      </c>
    </row>
    <row r="915" customFormat="false" ht="15.75" hidden="false" customHeight="true" outlineLevel="0" collapsed="false">
      <c r="B915" s="0" t="s">
        <v>117</v>
      </c>
      <c r="C915" s="0" t="s">
        <v>50</v>
      </c>
      <c r="F915" s="0" t="n">
        <v>2020</v>
      </c>
      <c r="G915" s="0" t="n">
        <v>2</v>
      </c>
      <c r="H915" s="0" t="n">
        <v>779.54</v>
      </c>
      <c r="I915" s="0" t="n">
        <v>3267.76</v>
      </c>
      <c r="J915" s="0" t="str">
        <f aca="false">I915-H915</f>
        <v>2,488.22 €</v>
      </c>
      <c r="K915" s="0" t="str">
        <f aca="false">H915/I915</f>
        <v>23.86%</v>
      </c>
      <c r="L915" s="0" t="str">
        <f aca="false">N915/P915</f>
        <v>0.30%</v>
      </c>
      <c r="M915" s="0" t="n">
        <v>29</v>
      </c>
      <c r="N915" s="0" t="n">
        <v>5519</v>
      </c>
      <c r="O915" s="0" t="str">
        <f aca="false">H915/N915</f>
        <v>0.14 €</v>
      </c>
      <c r="P915" s="0" t="n">
        <v>1845746</v>
      </c>
      <c r="Q915" s="0" t="str">
        <f aca="false">I915/H915</f>
        <v>419%</v>
      </c>
      <c r="R915" s="0" t="str">
        <f aca="false">I915/M915</f>
        <v>112.68 €</v>
      </c>
      <c r="S915" s="0" t="str">
        <f aca="false">H915/M915</f>
        <v>26.88 €</v>
      </c>
      <c r="T915" s="0" t="str">
        <f aca="false">M915/N915</f>
        <v>1%</v>
      </c>
    </row>
    <row r="916" customFormat="false" ht="15.75" hidden="false" customHeight="true" outlineLevel="0" collapsed="false">
      <c r="B916" s="0" t="s">
        <v>117</v>
      </c>
      <c r="C916" s="0" t="s">
        <v>52</v>
      </c>
      <c r="F916" s="0" t="n">
        <v>2020</v>
      </c>
      <c r="G916" s="0" t="n">
        <v>2</v>
      </c>
      <c r="H916" s="0" t="n">
        <v>1794.92</v>
      </c>
      <c r="I916" s="0" t="n">
        <v>1679.53</v>
      </c>
      <c r="J916" s="0" t="str">
        <f aca="false">I916-H916</f>
        <v>- 115.39 €</v>
      </c>
      <c r="K916" s="0" t="str">
        <f aca="false">H916/I916</f>
        <v>106.87%</v>
      </c>
      <c r="L916" s="0" t="str">
        <f aca="false">N916/P916</f>
        <v>0.24%</v>
      </c>
      <c r="M916" s="0" t="n">
        <v>17</v>
      </c>
      <c r="N916" s="0" t="n">
        <v>13167</v>
      </c>
      <c r="O916" s="0" t="str">
        <f aca="false">H916/N916</f>
        <v>0.14 €</v>
      </c>
      <c r="P916" s="0" t="n">
        <v>5458064</v>
      </c>
      <c r="Q916" s="0" t="str">
        <f aca="false">I916/H916</f>
        <v>94%</v>
      </c>
      <c r="R916" s="0" t="str">
        <f aca="false">I916/M916</f>
        <v>98.80 €</v>
      </c>
      <c r="S916" s="0" t="str">
        <f aca="false">H916/M916</f>
        <v>105.58 €</v>
      </c>
      <c r="T916" s="0" t="str">
        <f aca="false">M916/N916</f>
        <v>0%</v>
      </c>
    </row>
    <row r="917" customFormat="false" ht="15.75" hidden="false" customHeight="true" outlineLevel="0" collapsed="false">
      <c r="B917" s="0" t="s">
        <v>118</v>
      </c>
      <c r="C917" s="0" t="s">
        <v>49</v>
      </c>
      <c r="F917" s="0" t="n">
        <v>2020</v>
      </c>
      <c r="G917" s="0" t="n">
        <v>1</v>
      </c>
      <c r="H917" s="0" t="n">
        <v>105.2</v>
      </c>
      <c r="I917" s="0" t="n">
        <v>114.21</v>
      </c>
      <c r="J917" s="0" t="str">
        <f aca="false">I917-H917</f>
        <v>£ 9.01</v>
      </c>
      <c r="K917" s="0" t="str">
        <f aca="false">H917/I917</f>
        <v>92.11%</v>
      </c>
      <c r="L917" s="0" t="str">
        <f aca="false">N917/P917</f>
        <v>0.24%</v>
      </c>
      <c r="M917" s="0" t="n">
        <v>8</v>
      </c>
      <c r="N917" s="0" t="n">
        <v>365</v>
      </c>
      <c r="O917" s="0" t="str">
        <f aca="false">H917/N917</f>
        <v>0.29 €</v>
      </c>
      <c r="P917" s="0" t="n">
        <v>154531</v>
      </c>
      <c r="Q917" s="0" t="str">
        <f aca="false">I917/H917</f>
        <v>109%</v>
      </c>
      <c r="R917" s="0" t="str">
        <f aca="false">I917/M917</f>
        <v>£ 14.28</v>
      </c>
      <c r="S917" s="0" t="str">
        <f aca="false">H917/M917</f>
        <v>£ 13.15</v>
      </c>
      <c r="T917" s="0" t="str">
        <f aca="false">M917/N917</f>
        <v>2%</v>
      </c>
    </row>
    <row r="918" customFormat="false" ht="15.75" hidden="false" customHeight="true" outlineLevel="0" collapsed="false">
      <c r="B918" s="0" t="s">
        <v>118</v>
      </c>
      <c r="C918" s="0" t="s">
        <v>3</v>
      </c>
      <c r="F918" s="0" t="n">
        <v>2020</v>
      </c>
      <c r="G918" s="0" t="n">
        <v>1</v>
      </c>
      <c r="H918" s="0" t="n">
        <v>2480.05</v>
      </c>
      <c r="I918" s="0" t="n">
        <v>6618.05</v>
      </c>
      <c r="J918" s="0" t="str">
        <f aca="false">I918-H918</f>
        <v>4,138.00 €</v>
      </c>
      <c r="K918" s="0" t="str">
        <f aca="false">H918/I918</f>
        <v>37.47%</v>
      </c>
      <c r="L918" s="0" t="str">
        <f aca="false">N918/P918</f>
        <v>0.22%</v>
      </c>
      <c r="M918" s="0" t="n">
        <v>409</v>
      </c>
      <c r="N918" s="0" t="n">
        <v>4413</v>
      </c>
      <c r="O918" s="0" t="str">
        <f aca="false">H918/N918</f>
        <v>0.56 €</v>
      </c>
      <c r="P918" s="0" t="n">
        <v>1971376</v>
      </c>
      <c r="Q918" s="0" t="str">
        <f aca="false">I918/H918</f>
        <v>267%</v>
      </c>
      <c r="R918" s="0" t="str">
        <f aca="false">I918/M918</f>
        <v>16.18 €</v>
      </c>
      <c r="S918" s="0" t="str">
        <f aca="false">H918/M918</f>
        <v>6.06 €</v>
      </c>
      <c r="T918" s="0" t="str">
        <f aca="false">M918/N918</f>
        <v>9%</v>
      </c>
    </row>
    <row r="919" customFormat="false" ht="15.75" hidden="false" customHeight="true" outlineLevel="0" collapsed="false">
      <c r="B919" s="0" t="s">
        <v>118</v>
      </c>
      <c r="C919" s="0" t="s">
        <v>50</v>
      </c>
      <c r="F919" s="0" t="n">
        <v>2020</v>
      </c>
      <c r="G919" s="0" t="n">
        <v>1</v>
      </c>
      <c r="H919" s="0" t="n">
        <v>82.73</v>
      </c>
      <c r="I919" s="0" t="n">
        <v>153.19</v>
      </c>
      <c r="J919" s="0" t="str">
        <f aca="false">I919-H919</f>
        <v>70.46 €</v>
      </c>
      <c r="K919" s="0" t="str">
        <f aca="false">H919/I919</f>
        <v>54.00%</v>
      </c>
      <c r="L919" s="0" t="str">
        <f aca="false">N919/P919</f>
        <v>0.21%</v>
      </c>
      <c r="M919" s="0" t="n">
        <v>11</v>
      </c>
      <c r="N919" s="0" t="n">
        <v>259</v>
      </c>
      <c r="O919" s="0" t="str">
        <f aca="false">H919/N919</f>
        <v>0.32 €</v>
      </c>
      <c r="P919" s="0" t="n">
        <v>125732</v>
      </c>
      <c r="Q919" s="0" t="str">
        <f aca="false">I919/H919</f>
        <v>185%</v>
      </c>
      <c r="R919" s="0" t="str">
        <f aca="false">I919/M919</f>
        <v>13.93 €</v>
      </c>
      <c r="S919" s="0" t="str">
        <f aca="false">H919/M919</f>
        <v>7.52 €</v>
      </c>
      <c r="T919" s="0" t="str">
        <f aca="false">M919/N919</f>
        <v>4%</v>
      </c>
    </row>
    <row r="920" customFormat="false" ht="15.75" hidden="false" customHeight="true" outlineLevel="0" collapsed="false">
      <c r="B920" s="0" t="s">
        <v>118</v>
      </c>
      <c r="C920" s="0" t="s">
        <v>51</v>
      </c>
      <c r="F920" s="0" t="n">
        <v>2020</v>
      </c>
      <c r="G920" s="0" t="n">
        <v>1</v>
      </c>
      <c r="H920" s="0" t="n">
        <v>116.81</v>
      </c>
      <c r="I920" s="0" t="n">
        <v>108.25</v>
      </c>
      <c r="J920" s="0" t="str">
        <f aca="false">I920-H920</f>
        <v>- 8.56 €</v>
      </c>
      <c r="K920" s="0" t="str">
        <f aca="false">H920/I920</f>
        <v>107.91%</v>
      </c>
      <c r="L920" s="0" t="str">
        <f aca="false">N920/P920</f>
        <v>0.25%</v>
      </c>
      <c r="M920" s="0" t="n">
        <v>9</v>
      </c>
      <c r="N920" s="0" t="n">
        <v>570</v>
      </c>
      <c r="O920" s="0" t="str">
        <f aca="false">H920/N920</f>
        <v>0.20 €</v>
      </c>
      <c r="P920" s="0" t="n">
        <v>227401</v>
      </c>
      <c r="Q920" s="0" t="str">
        <f aca="false">I920/H920</f>
        <v>93%</v>
      </c>
      <c r="R920" s="0" t="str">
        <f aca="false">I920/M920</f>
        <v>12.03 €</v>
      </c>
      <c r="S920" s="0" t="str">
        <f aca="false">H920/M920</f>
        <v>12.98 €</v>
      </c>
      <c r="T920" s="0" t="str">
        <f aca="false">M920/N920</f>
        <v>2%</v>
      </c>
    </row>
    <row r="921" customFormat="false" ht="15.75" hidden="false" customHeight="true" outlineLevel="0" collapsed="false">
      <c r="B921" s="0" t="s">
        <v>118</v>
      </c>
      <c r="C921" s="0" t="s">
        <v>52</v>
      </c>
      <c r="F921" s="0" t="n">
        <v>2020</v>
      </c>
      <c r="G921" s="0" t="n">
        <v>1</v>
      </c>
      <c r="H921" s="0" t="n">
        <v>49.26</v>
      </c>
      <c r="I921" s="0" t="n">
        <v>128.26</v>
      </c>
      <c r="J921" s="0" t="str">
        <f aca="false">I921-H921</f>
        <v>79.00 €</v>
      </c>
      <c r="K921" s="0" t="str">
        <f aca="false">H921/I921</f>
        <v>38.41%</v>
      </c>
      <c r="L921" s="0" t="str">
        <f aca="false">N921/P921</f>
        <v>0.26%</v>
      </c>
      <c r="M921" s="0" t="n">
        <v>8</v>
      </c>
      <c r="N921" s="0" t="n">
        <v>257</v>
      </c>
      <c r="O921" s="0" t="str">
        <f aca="false">H921/N921</f>
        <v>0.19 €</v>
      </c>
      <c r="P921" s="0" t="n">
        <v>98419</v>
      </c>
      <c r="Q921" s="0" t="str">
        <f aca="false">I921/H921</f>
        <v>260%</v>
      </c>
      <c r="R921" s="0" t="str">
        <f aca="false">I921/M921</f>
        <v>16.03 €</v>
      </c>
      <c r="S921" s="0" t="str">
        <f aca="false">H921/M921</f>
        <v>6.16 €</v>
      </c>
      <c r="T921" s="0" t="str">
        <f aca="false">M921/N921</f>
        <v>3%</v>
      </c>
    </row>
    <row r="922" customFormat="false" ht="15.75" hidden="false" customHeight="true" outlineLevel="0" collapsed="false">
      <c r="B922" s="0" t="s">
        <v>118</v>
      </c>
      <c r="C922" s="0" t="s">
        <v>49</v>
      </c>
      <c r="F922" s="0" t="n">
        <v>2020</v>
      </c>
      <c r="G922" s="0" t="n">
        <v>2</v>
      </c>
      <c r="H922" s="0" t="n">
        <v>112.1</v>
      </c>
      <c r="I922" s="0" t="n">
        <v>188.67</v>
      </c>
      <c r="J922" s="0" t="str">
        <f aca="false">I922-H922</f>
        <v>£ 76.57</v>
      </c>
      <c r="K922" s="0" t="str">
        <f aca="false">H922/I922</f>
        <v>59.42%</v>
      </c>
      <c r="L922" s="0" t="str">
        <f aca="false">N922/P922</f>
        <v>0.22%</v>
      </c>
      <c r="M922" s="0" t="n">
        <v>18</v>
      </c>
      <c r="N922" s="0" t="n">
        <v>408</v>
      </c>
      <c r="O922" s="0" t="str">
        <f aca="false">H922/N922</f>
        <v>0.27 €</v>
      </c>
      <c r="P922" s="0" t="n">
        <v>182156</v>
      </c>
      <c r="Q922" s="0" t="str">
        <f aca="false">I922/H922</f>
        <v>168%</v>
      </c>
      <c r="R922" s="0" t="str">
        <f aca="false">I922/M922</f>
        <v>£ 10.48</v>
      </c>
      <c r="S922" s="0" t="str">
        <f aca="false">H922/M922</f>
        <v>£ 6.23</v>
      </c>
      <c r="T922" s="0" t="str">
        <f aca="false">M922/N922</f>
        <v>4%</v>
      </c>
    </row>
    <row r="923" customFormat="false" ht="15.75" hidden="false" customHeight="true" outlineLevel="0" collapsed="false">
      <c r="B923" s="0" t="s">
        <v>118</v>
      </c>
      <c r="C923" s="0" t="s">
        <v>3</v>
      </c>
      <c r="F923" s="0" t="n">
        <v>2020</v>
      </c>
      <c r="G923" s="0" t="n">
        <v>2</v>
      </c>
      <c r="H923" s="0" t="n">
        <v>3796.93</v>
      </c>
      <c r="I923" s="0" t="n">
        <v>7546.73</v>
      </c>
      <c r="J923" s="0" t="str">
        <f aca="false">I923-H923</f>
        <v>3,749.80 €</v>
      </c>
      <c r="K923" s="0" t="str">
        <f aca="false">H923/I923</f>
        <v>50.31%</v>
      </c>
      <c r="L923" s="0" t="str">
        <f aca="false">N923/P923</f>
        <v>0.22%</v>
      </c>
      <c r="M923" s="0" t="n">
        <v>456</v>
      </c>
      <c r="N923" s="0" t="n">
        <v>7332</v>
      </c>
      <c r="O923" s="0" t="str">
        <f aca="false">H923/N923</f>
        <v>0.52 €</v>
      </c>
      <c r="P923" s="0" t="n">
        <v>3288402</v>
      </c>
      <c r="Q923" s="0" t="str">
        <f aca="false">I923/H923</f>
        <v>199%</v>
      </c>
      <c r="R923" s="0" t="str">
        <f aca="false">I923/M923</f>
        <v>16.55 €</v>
      </c>
      <c r="S923" s="0" t="str">
        <f aca="false">H923/M923</f>
        <v>8.33 €</v>
      </c>
      <c r="T923" s="0" t="str">
        <f aca="false">M923/N923</f>
        <v>6%</v>
      </c>
    </row>
    <row r="924" customFormat="false" ht="15.75" hidden="false" customHeight="true" outlineLevel="0" collapsed="false">
      <c r="B924" s="0" t="s">
        <v>118</v>
      </c>
      <c r="C924" s="0" t="s">
        <v>50</v>
      </c>
      <c r="F924" s="0" t="n">
        <v>2020</v>
      </c>
      <c r="G924" s="0" t="n">
        <v>2</v>
      </c>
      <c r="H924" s="0" t="n">
        <v>91.81</v>
      </c>
      <c r="I924" s="0" t="n">
        <v>90.19</v>
      </c>
      <c r="J924" s="0" t="str">
        <f aca="false">I924-H924</f>
        <v>- 1.62 €</v>
      </c>
      <c r="K924" s="0" t="str">
        <f aca="false">H924/I924</f>
        <v>101.80%</v>
      </c>
      <c r="L924" s="0" t="str">
        <f aca="false">N924/P924</f>
        <v>0.20%</v>
      </c>
      <c r="M924" s="0" t="n">
        <v>8</v>
      </c>
      <c r="N924" s="0" t="n">
        <v>335</v>
      </c>
      <c r="O924" s="0" t="str">
        <f aca="false">H924/N924</f>
        <v>0.27 €</v>
      </c>
      <c r="P924" s="0" t="n">
        <v>166878</v>
      </c>
      <c r="Q924" s="0" t="str">
        <f aca="false">I924/H924</f>
        <v>98%</v>
      </c>
      <c r="R924" s="0" t="str">
        <f aca="false">I924/M924</f>
        <v>11.27 €</v>
      </c>
      <c r="S924" s="0" t="str">
        <f aca="false">H924/M924</f>
        <v>11.48 €</v>
      </c>
      <c r="T924" s="0" t="str">
        <f aca="false">M924/N924</f>
        <v>2%</v>
      </c>
    </row>
    <row r="925" customFormat="false" ht="15.75" hidden="false" customHeight="true" outlineLevel="0" collapsed="false">
      <c r="B925" s="0" t="s">
        <v>118</v>
      </c>
      <c r="C925" s="0" t="s">
        <v>51</v>
      </c>
      <c r="F925" s="0" t="n">
        <v>2020</v>
      </c>
      <c r="G925" s="0" t="n">
        <v>2</v>
      </c>
      <c r="H925" s="0" t="n">
        <v>79.43</v>
      </c>
      <c r="I925" s="0" t="n">
        <v>110.71</v>
      </c>
      <c r="J925" s="0" t="str">
        <f aca="false">I925-H925</f>
        <v>31.28 €</v>
      </c>
      <c r="K925" s="0" t="str">
        <f aca="false">H925/I925</f>
        <v>71.75%</v>
      </c>
      <c r="L925" s="0" t="str">
        <f aca="false">N925/P925</f>
        <v>0.27%</v>
      </c>
      <c r="M925" s="0" t="n">
        <v>9</v>
      </c>
      <c r="N925" s="0" t="n">
        <v>369</v>
      </c>
      <c r="O925" s="0" t="str">
        <f aca="false">H925/N925</f>
        <v>0.22 €</v>
      </c>
      <c r="P925" s="0" t="n">
        <v>134851</v>
      </c>
      <c r="Q925" s="0" t="str">
        <f aca="false">I925/H925</f>
        <v>139%</v>
      </c>
      <c r="R925" s="0" t="str">
        <f aca="false">I925/M925</f>
        <v>12.30 €</v>
      </c>
      <c r="S925" s="0" t="str">
        <f aca="false">H925/M925</f>
        <v>8.83 €</v>
      </c>
      <c r="T925" s="0" t="str">
        <f aca="false">M925/N925</f>
        <v>2%</v>
      </c>
    </row>
    <row r="926" customFormat="false" ht="15.75" hidden="false" customHeight="true" outlineLevel="0" collapsed="false">
      <c r="B926" s="0" t="s">
        <v>118</v>
      </c>
      <c r="C926" s="0" t="s">
        <v>52</v>
      </c>
      <c r="F926" s="0" t="n">
        <v>2020</v>
      </c>
      <c r="G926" s="0" t="n">
        <v>2</v>
      </c>
      <c r="H926" s="0" t="n">
        <v>59.21</v>
      </c>
      <c r="I926" s="0" t="n">
        <v>172.55</v>
      </c>
      <c r="J926" s="0" t="str">
        <f aca="false">I926-H926</f>
        <v>113.34 €</v>
      </c>
      <c r="K926" s="0" t="str">
        <f aca="false">H926/I926</f>
        <v>34.31%</v>
      </c>
      <c r="L926" s="0" t="str">
        <f aca="false">N926/P926</f>
        <v>0.30%</v>
      </c>
      <c r="M926" s="0" t="n">
        <v>10</v>
      </c>
      <c r="N926" s="0" t="n">
        <v>268</v>
      </c>
      <c r="O926" s="0" t="str">
        <f aca="false">H926/N926</f>
        <v>0.22 €</v>
      </c>
      <c r="P926" s="0" t="n">
        <v>90167</v>
      </c>
      <c r="Q926" s="0" t="str">
        <f aca="false">I926/H926</f>
        <v>291%</v>
      </c>
      <c r="R926" s="0" t="str">
        <f aca="false">I926/M926</f>
        <v>17.26 €</v>
      </c>
      <c r="S926" s="0" t="str">
        <f aca="false">H926/M926</f>
        <v>5.92 €</v>
      </c>
      <c r="T926" s="0" t="str">
        <f aca="false">M926/N926</f>
        <v>4%</v>
      </c>
    </row>
    <row r="927" customFormat="false" ht="15.75" hidden="false" customHeight="true" outlineLevel="0" collapsed="false">
      <c r="B927" s="0" t="s">
        <v>118</v>
      </c>
      <c r="C927" s="0" t="s">
        <v>49</v>
      </c>
      <c r="F927" s="0" t="n">
        <v>2020</v>
      </c>
      <c r="G927" s="0" t="n">
        <v>3</v>
      </c>
      <c r="H927" s="0" t="n">
        <v>76.39</v>
      </c>
      <c r="I927" s="0" t="n">
        <v>111.99</v>
      </c>
      <c r="J927" s="0" t="str">
        <f aca="false">I927-H927</f>
        <v>£ 35.60</v>
      </c>
      <c r="K927" s="0" t="str">
        <f aca="false">H927/I927</f>
        <v>68.21%</v>
      </c>
      <c r="L927" s="0" t="str">
        <f aca="false">N927/P927</f>
        <v>0.20%</v>
      </c>
      <c r="M927" s="0" t="n">
        <v>10</v>
      </c>
      <c r="N927" s="0" t="n">
        <v>303</v>
      </c>
      <c r="O927" s="0" t="str">
        <f aca="false">H927/N927</f>
        <v>0.25 €</v>
      </c>
      <c r="P927" s="0" t="n">
        <v>151742</v>
      </c>
      <c r="Q927" s="0" t="str">
        <f aca="false">I927/H927</f>
        <v>147%</v>
      </c>
      <c r="R927" s="0" t="str">
        <f aca="false">I927/M927</f>
        <v>£ 11.20</v>
      </c>
      <c r="S927" s="0" t="str">
        <f aca="false">H927/M927</f>
        <v>£ 7.64</v>
      </c>
      <c r="T927" s="0" t="str">
        <f aca="false">M927/N927</f>
        <v>3%</v>
      </c>
    </row>
    <row r="928" customFormat="false" ht="15.75" hidden="false" customHeight="true" outlineLevel="0" collapsed="false">
      <c r="B928" s="0" t="s">
        <v>118</v>
      </c>
      <c r="C928" s="0" t="s">
        <v>3</v>
      </c>
      <c r="F928" s="0" t="n">
        <v>2020</v>
      </c>
      <c r="G928" s="0" t="n">
        <v>3</v>
      </c>
      <c r="H928" s="0" t="n">
        <v>1378.66</v>
      </c>
      <c r="I928" s="0" t="n">
        <v>4884.14</v>
      </c>
      <c r="J928" s="0" t="str">
        <f aca="false">I928-H928</f>
        <v>3,505.48 €</v>
      </c>
      <c r="K928" s="0" t="str">
        <f aca="false">H928/I928</f>
        <v>28.23%</v>
      </c>
      <c r="L928" s="0" t="str">
        <f aca="false">N928/P928</f>
        <v>0.22%</v>
      </c>
      <c r="M928" s="0" t="n">
        <v>290</v>
      </c>
      <c r="N928" s="0" t="n">
        <v>2791</v>
      </c>
      <c r="O928" s="0" t="str">
        <f aca="false">H928/N928</f>
        <v>0.49 €</v>
      </c>
      <c r="P928" s="0" t="n">
        <v>1290966</v>
      </c>
      <c r="Q928" s="0" t="str">
        <f aca="false">I928/H928</f>
        <v>354%</v>
      </c>
      <c r="R928" s="0" t="str">
        <f aca="false">I928/M928</f>
        <v>16.84 €</v>
      </c>
      <c r="S928" s="0" t="str">
        <f aca="false">H928/M928</f>
        <v>4.75 €</v>
      </c>
      <c r="T928" s="0" t="str">
        <f aca="false">M928/N928</f>
        <v>10%</v>
      </c>
    </row>
    <row r="929" customFormat="false" ht="15.75" hidden="false" customHeight="true" outlineLevel="0" collapsed="false">
      <c r="B929" s="0" t="s">
        <v>118</v>
      </c>
      <c r="C929" s="0" t="s">
        <v>50</v>
      </c>
      <c r="F929" s="0" t="n">
        <v>2020</v>
      </c>
      <c r="G929" s="0" t="n">
        <v>3</v>
      </c>
      <c r="H929" s="0" t="n">
        <v>35.15</v>
      </c>
      <c r="I929" s="0" t="n">
        <v>60.42</v>
      </c>
      <c r="J929" s="0" t="str">
        <f aca="false">I929-H929</f>
        <v>25.27 €</v>
      </c>
      <c r="K929" s="0" t="str">
        <f aca="false">H929/I929</f>
        <v>58.18%</v>
      </c>
      <c r="L929" s="0" t="str">
        <f aca="false">N929/P929</f>
        <v>0.14%</v>
      </c>
      <c r="M929" s="0" t="n">
        <v>5</v>
      </c>
      <c r="N929" s="0" t="n">
        <v>167</v>
      </c>
      <c r="O929" s="0" t="str">
        <f aca="false">H929/N929</f>
        <v>0.21 €</v>
      </c>
      <c r="P929" s="0" t="n">
        <v>122139</v>
      </c>
      <c r="Q929" s="0" t="str">
        <f aca="false">I929/H929</f>
        <v>172%</v>
      </c>
      <c r="R929" s="0" t="str">
        <f aca="false">I929/M929</f>
        <v>12.08 €</v>
      </c>
      <c r="S929" s="0" t="str">
        <f aca="false">H929/M929</f>
        <v>7.03 €</v>
      </c>
      <c r="T929" s="0" t="str">
        <f aca="false">M929/N929</f>
        <v>3%</v>
      </c>
    </row>
    <row r="930" customFormat="false" ht="15.75" hidden="false" customHeight="true" outlineLevel="0" collapsed="false">
      <c r="B930" s="0" t="s">
        <v>118</v>
      </c>
      <c r="C930" s="0" t="s">
        <v>51</v>
      </c>
      <c r="F930" s="0" t="n">
        <v>2020</v>
      </c>
      <c r="G930" s="0" t="n">
        <v>3</v>
      </c>
      <c r="H930" s="0" t="n">
        <v>23.47</v>
      </c>
      <c r="I930" s="0" t="n">
        <v>40.82</v>
      </c>
      <c r="J930" s="0" t="str">
        <f aca="false">I930-H930</f>
        <v>17.35 €</v>
      </c>
      <c r="K930" s="0" t="str">
        <f aca="false">H930/I930</f>
        <v>57.50%</v>
      </c>
      <c r="L930" s="0" t="str">
        <f aca="false">N930/P930</f>
        <v>0.20%</v>
      </c>
      <c r="M930" s="0" t="n">
        <v>2</v>
      </c>
      <c r="N930" s="0" t="n">
        <v>143</v>
      </c>
      <c r="O930" s="0" t="str">
        <f aca="false">H930/N930</f>
        <v>0.16 €</v>
      </c>
      <c r="P930" s="0" t="n">
        <v>72488</v>
      </c>
      <c r="Q930" s="0" t="str">
        <f aca="false">I930/H930</f>
        <v>174%</v>
      </c>
      <c r="R930" s="0" t="str">
        <f aca="false">I930/M930</f>
        <v>20.41 €</v>
      </c>
      <c r="S930" s="0" t="str">
        <f aca="false">H930/M930</f>
        <v>11.74 €</v>
      </c>
      <c r="T930" s="0" t="str">
        <f aca="false">M930/N930</f>
        <v>1%</v>
      </c>
    </row>
    <row r="931" customFormat="false" ht="15.75" hidden="false" customHeight="true" outlineLevel="0" collapsed="false">
      <c r="B931" s="0" t="s">
        <v>118</v>
      </c>
      <c r="C931" s="0" t="s">
        <v>52</v>
      </c>
      <c r="F931" s="0" t="n">
        <v>2020</v>
      </c>
      <c r="G931" s="0" t="n">
        <v>3</v>
      </c>
      <c r="H931" s="0" t="n">
        <v>88.46</v>
      </c>
      <c r="I931" s="0" t="n">
        <v>248.84</v>
      </c>
      <c r="J931" s="0" t="str">
        <f aca="false">I931-H931</f>
        <v>160.38 €</v>
      </c>
      <c r="K931" s="0" t="str">
        <f aca="false">H931/I931</f>
        <v>35.55%</v>
      </c>
      <c r="L931" s="0" t="str">
        <f aca="false">N931/P931</f>
        <v>0.26%</v>
      </c>
      <c r="M931" s="0" t="n">
        <v>19</v>
      </c>
      <c r="N931" s="0" t="n">
        <v>344</v>
      </c>
      <c r="O931" s="0" t="str">
        <f aca="false">H931/N931</f>
        <v>0.26 €</v>
      </c>
      <c r="P931" s="0" t="n">
        <v>134207</v>
      </c>
      <c r="Q931" s="0" t="str">
        <f aca="false">I931/H931</f>
        <v>281%</v>
      </c>
      <c r="R931" s="0" t="str">
        <f aca="false">I931/M931</f>
        <v>13.10 €</v>
      </c>
      <c r="S931" s="0" t="str">
        <f aca="false">H931/M931</f>
        <v>4.66 €</v>
      </c>
      <c r="T931" s="0" t="str">
        <f aca="false">M931/N931</f>
        <v>6%</v>
      </c>
    </row>
    <row r="932" customFormat="false" ht="15.75" hidden="false" customHeight="true" outlineLevel="0" collapsed="false">
      <c r="B932" s="0" t="s">
        <v>118</v>
      </c>
      <c r="C932" s="0" t="s">
        <v>49</v>
      </c>
      <c r="F932" s="0" t="n">
        <v>2020</v>
      </c>
      <c r="G932" s="0" t="n">
        <v>4</v>
      </c>
      <c r="H932" s="0" t="n">
        <v>112.47</v>
      </c>
      <c r="I932" s="0" t="n">
        <v>200.94</v>
      </c>
      <c r="J932" s="0" t="str">
        <f aca="false">I932-H932</f>
        <v>£ 88.47</v>
      </c>
      <c r="K932" s="0" t="str">
        <f aca="false">H932/I932</f>
        <v>55.97%</v>
      </c>
      <c r="L932" s="0" t="str">
        <f aca="false">N932/P932</f>
        <v>0.27%</v>
      </c>
      <c r="M932" s="0" t="n">
        <v>11</v>
      </c>
      <c r="N932" s="0" t="n">
        <v>506</v>
      </c>
      <c r="O932" s="0" t="str">
        <f aca="false">H932/N932</f>
        <v>0.22 €</v>
      </c>
      <c r="P932" s="0" t="n">
        <v>185695</v>
      </c>
      <c r="Q932" s="0" t="str">
        <f aca="false">I932/H932</f>
        <v>179%</v>
      </c>
      <c r="R932" s="0" t="str">
        <f aca="false">I932/M932</f>
        <v>£ 18.27</v>
      </c>
      <c r="S932" s="0" t="str">
        <f aca="false">H932/M932</f>
        <v>£ 10.22</v>
      </c>
      <c r="T932" s="0" t="str">
        <f aca="false">M932/N932</f>
        <v>2%</v>
      </c>
    </row>
    <row r="933" customFormat="false" ht="15.75" hidden="false" customHeight="true" outlineLevel="0" collapsed="false">
      <c r="B933" s="0" t="s">
        <v>118</v>
      </c>
      <c r="C933" s="0" t="s">
        <v>3</v>
      </c>
      <c r="F933" s="0" t="n">
        <v>2020</v>
      </c>
      <c r="G933" s="0" t="n">
        <v>4</v>
      </c>
      <c r="H933" s="0" t="n">
        <v>1774.44</v>
      </c>
      <c r="I933" s="0" t="n">
        <v>4391.61</v>
      </c>
      <c r="J933" s="0" t="str">
        <f aca="false">I933-H933</f>
        <v>2,617.17 €</v>
      </c>
      <c r="K933" s="0" t="str">
        <f aca="false">H933/I933</f>
        <v>40.41%</v>
      </c>
      <c r="L933" s="0" t="str">
        <f aca="false">N933/P933</f>
        <v>0.31%</v>
      </c>
      <c r="M933" s="0" t="n">
        <v>270</v>
      </c>
      <c r="N933" s="0" t="n">
        <v>3313</v>
      </c>
      <c r="O933" s="0" t="str">
        <f aca="false">H933/N933</f>
        <v>0.54 €</v>
      </c>
      <c r="P933" s="0" t="n">
        <v>1076800</v>
      </c>
      <c r="Q933" s="0" t="str">
        <f aca="false">I933/H933</f>
        <v>247%</v>
      </c>
      <c r="R933" s="0" t="str">
        <f aca="false">I933/M933</f>
        <v>16.27 €</v>
      </c>
      <c r="S933" s="0" t="str">
        <f aca="false">H933/M933</f>
        <v>6.57 €</v>
      </c>
      <c r="T933" s="0" t="str">
        <f aca="false">M933/N933</f>
        <v>8%</v>
      </c>
    </row>
    <row r="934" customFormat="false" ht="15.75" hidden="false" customHeight="true" outlineLevel="0" collapsed="false">
      <c r="B934" s="0" t="s">
        <v>118</v>
      </c>
      <c r="C934" s="0" t="s">
        <v>50</v>
      </c>
      <c r="F934" s="0" t="n">
        <v>2020</v>
      </c>
      <c r="G934" s="0" t="n">
        <v>4</v>
      </c>
      <c r="H934" s="0" t="n">
        <v>57.22</v>
      </c>
      <c r="I934" s="0" t="n">
        <v>79.49</v>
      </c>
      <c r="J934" s="0" t="str">
        <f aca="false">I934-H934</f>
        <v>22.27 €</v>
      </c>
      <c r="K934" s="0" t="str">
        <f aca="false">H934/I934</f>
        <v>71.98%</v>
      </c>
      <c r="L934" s="0" t="str">
        <f aca="false">N934/P934</f>
        <v>0.27%</v>
      </c>
      <c r="M934" s="0" t="n">
        <v>6</v>
      </c>
      <c r="N934" s="0" t="n">
        <v>255</v>
      </c>
      <c r="O934" s="0" t="str">
        <f aca="false">H934/N934</f>
        <v>0.22 €</v>
      </c>
      <c r="P934" s="0" t="n">
        <v>95149</v>
      </c>
      <c r="Q934" s="0" t="str">
        <f aca="false">I934/H934</f>
        <v>139%</v>
      </c>
      <c r="R934" s="0" t="str">
        <f aca="false">I934/M934</f>
        <v>13.25 €</v>
      </c>
      <c r="S934" s="0" t="str">
        <f aca="false">H934/M934</f>
        <v>9.54 €</v>
      </c>
      <c r="T934" s="0" t="str">
        <f aca="false">M934/N934</f>
        <v>2%</v>
      </c>
    </row>
    <row r="935" customFormat="false" ht="15.75" hidden="false" customHeight="true" outlineLevel="0" collapsed="false">
      <c r="B935" s="0" t="s">
        <v>118</v>
      </c>
      <c r="C935" s="0" t="s">
        <v>51</v>
      </c>
      <c r="F935" s="0" t="n">
        <v>2020</v>
      </c>
      <c r="G935" s="0" t="n">
        <v>4</v>
      </c>
      <c r="H935" s="0" t="n">
        <v>41.16</v>
      </c>
      <c r="I935" s="0" t="n">
        <v>50.3</v>
      </c>
      <c r="J935" s="0" t="str">
        <f aca="false">I935-H935</f>
        <v>9.14 €</v>
      </c>
      <c r="K935" s="0" t="str">
        <f aca="false">H935/I935</f>
        <v>81.83%</v>
      </c>
      <c r="L935" s="0" t="str">
        <f aca="false">N935/P935</f>
        <v>0.37%</v>
      </c>
      <c r="M935" s="0" t="n">
        <v>6</v>
      </c>
      <c r="N935" s="0" t="n">
        <v>361</v>
      </c>
      <c r="O935" s="0" t="str">
        <f aca="false">H935/N935</f>
        <v>0.11 €</v>
      </c>
      <c r="P935" s="0" t="n">
        <v>97696</v>
      </c>
      <c r="Q935" s="0" t="str">
        <f aca="false">I935/H935</f>
        <v>122%</v>
      </c>
      <c r="R935" s="0" t="str">
        <f aca="false">I935/M935</f>
        <v>8.38 €</v>
      </c>
      <c r="S935" s="0" t="str">
        <f aca="false">H935/M935</f>
        <v>6.86 €</v>
      </c>
      <c r="T935" s="0" t="str">
        <f aca="false">M935/N935</f>
        <v>2%</v>
      </c>
    </row>
    <row r="936" customFormat="false" ht="15.75" hidden="false" customHeight="true" outlineLevel="0" collapsed="false">
      <c r="B936" s="0" t="s">
        <v>118</v>
      </c>
      <c r="C936" s="0" t="s">
        <v>52</v>
      </c>
      <c r="F936" s="0" t="n">
        <v>2020</v>
      </c>
      <c r="G936" s="0" t="n">
        <v>4</v>
      </c>
      <c r="H936" s="0" t="n">
        <v>307.94</v>
      </c>
      <c r="I936" s="0" t="n">
        <v>397.29</v>
      </c>
      <c r="J936" s="0" t="str">
        <f aca="false">I936-H936</f>
        <v>89.35 €</v>
      </c>
      <c r="K936" s="0" t="str">
        <f aca="false">H936/I936</f>
        <v>77.51%</v>
      </c>
      <c r="L936" s="0" t="str">
        <f aca="false">N936/P936</f>
        <v>0.41%</v>
      </c>
      <c r="M936" s="0" t="n">
        <v>31</v>
      </c>
      <c r="N936" s="0" t="n">
        <v>1234</v>
      </c>
      <c r="O936" s="0" t="str">
        <f aca="false">H936/N936</f>
        <v>0.25 €</v>
      </c>
      <c r="P936" s="0" t="n">
        <v>300218</v>
      </c>
      <c r="Q936" s="0" t="str">
        <f aca="false">I936/H936</f>
        <v>129%</v>
      </c>
      <c r="R936" s="0" t="str">
        <f aca="false">I936/M936</f>
        <v>12.82 €</v>
      </c>
      <c r="S936" s="0" t="str">
        <f aca="false">H936/M936</f>
        <v>9.93 €</v>
      </c>
      <c r="T936" s="0" t="str">
        <f aca="false">M936/N936</f>
        <v>3%</v>
      </c>
    </row>
    <row r="937" customFormat="false" ht="15.75" hidden="false" customHeight="true" outlineLevel="0" collapsed="false">
      <c r="B937" s="0" t="s">
        <v>118</v>
      </c>
      <c r="C937" s="0" t="s">
        <v>49</v>
      </c>
      <c r="F937" s="0" t="n">
        <v>2020</v>
      </c>
      <c r="G937" s="0" t="n">
        <v>5</v>
      </c>
      <c r="H937" s="0" t="n">
        <v>128.64</v>
      </c>
      <c r="I937" s="0" t="n">
        <v>239.42</v>
      </c>
      <c r="J937" s="0" t="str">
        <f aca="false">I937-H937</f>
        <v>£ 110.78</v>
      </c>
      <c r="K937" s="0" t="str">
        <f aca="false">H937/I937</f>
        <v>53.73%</v>
      </c>
      <c r="L937" s="0" t="str">
        <f aca="false">N937/P937</f>
        <v>0.22%</v>
      </c>
      <c r="M937" s="0" t="n">
        <v>11</v>
      </c>
      <c r="N937" s="0" t="n">
        <v>488</v>
      </c>
      <c r="O937" s="0" t="str">
        <f aca="false">H937/N937</f>
        <v>0.26 €</v>
      </c>
      <c r="P937" s="0" t="n">
        <v>218990</v>
      </c>
      <c r="Q937" s="0" t="str">
        <f aca="false">I937/H937</f>
        <v>186%</v>
      </c>
      <c r="R937" s="0" t="str">
        <f aca="false">I937/M937</f>
        <v>£ 21.77</v>
      </c>
      <c r="S937" s="0" t="str">
        <f aca="false">H937/M937</f>
        <v>£ 11.69</v>
      </c>
      <c r="T937" s="0" t="str">
        <f aca="false">M937/N937</f>
        <v>2%</v>
      </c>
    </row>
    <row r="938" customFormat="false" ht="15.75" hidden="false" customHeight="true" outlineLevel="0" collapsed="false">
      <c r="B938" s="0" t="s">
        <v>118</v>
      </c>
      <c r="C938" s="0" t="s">
        <v>3</v>
      </c>
      <c r="F938" s="0" t="n">
        <v>2020</v>
      </c>
      <c r="G938" s="0" t="n">
        <v>5</v>
      </c>
      <c r="H938" s="0" t="n">
        <v>2110.04</v>
      </c>
      <c r="I938" s="0" t="n">
        <v>4795.66</v>
      </c>
      <c r="J938" s="0" t="str">
        <f aca="false">I938-H938</f>
        <v>2,685.62 €</v>
      </c>
      <c r="K938" s="0" t="str">
        <f aca="false">H938/I938</f>
        <v>44.00%</v>
      </c>
      <c r="L938" s="0" t="str">
        <f aca="false">N938/P938</f>
        <v>0.25%</v>
      </c>
      <c r="M938" s="0" t="n">
        <v>330</v>
      </c>
      <c r="N938" s="0" t="n">
        <v>3999</v>
      </c>
      <c r="O938" s="0" t="str">
        <f aca="false">H938/N938</f>
        <v>0.53 €</v>
      </c>
      <c r="P938" s="0" t="n">
        <v>1604538</v>
      </c>
      <c r="Q938" s="0" t="str">
        <f aca="false">I938/H938</f>
        <v>227%</v>
      </c>
      <c r="R938" s="0" t="str">
        <f aca="false">I938/M938</f>
        <v>14.53 €</v>
      </c>
      <c r="S938" s="0" t="str">
        <f aca="false">H938/M938</f>
        <v>6.39 €</v>
      </c>
      <c r="T938" s="0" t="str">
        <f aca="false">M938/N938</f>
        <v>8%</v>
      </c>
    </row>
    <row r="939" customFormat="false" ht="15.75" hidden="false" customHeight="true" outlineLevel="0" collapsed="false">
      <c r="B939" s="0" t="s">
        <v>118</v>
      </c>
      <c r="C939" s="0" t="s">
        <v>50</v>
      </c>
      <c r="F939" s="0" t="n">
        <v>2020</v>
      </c>
      <c r="G939" s="0" t="n">
        <v>5</v>
      </c>
      <c r="H939" s="0" t="n">
        <v>82.63</v>
      </c>
      <c r="I939" s="0" t="n">
        <v>227.82</v>
      </c>
      <c r="J939" s="0" t="str">
        <f aca="false">I939-H939</f>
        <v>145.19 €</v>
      </c>
      <c r="K939" s="0" t="str">
        <f aca="false">H939/I939</f>
        <v>36.27%</v>
      </c>
      <c r="L939" s="0" t="str">
        <f aca="false">N939/P939</f>
        <v>0.26%</v>
      </c>
      <c r="M939" s="0" t="n">
        <v>15</v>
      </c>
      <c r="N939" s="0" t="n">
        <v>308</v>
      </c>
      <c r="O939" s="0" t="str">
        <f aca="false">H939/N939</f>
        <v>0.27 €</v>
      </c>
      <c r="P939" s="0" t="n">
        <v>118129</v>
      </c>
      <c r="Q939" s="0" t="str">
        <f aca="false">I939/H939</f>
        <v>276%</v>
      </c>
      <c r="R939" s="0" t="str">
        <f aca="false">I939/M939</f>
        <v>15.19 €</v>
      </c>
      <c r="S939" s="0" t="str">
        <f aca="false">H939/M939</f>
        <v>5.51 €</v>
      </c>
      <c r="T939" s="0" t="str">
        <f aca="false">M939/N939</f>
        <v>5%</v>
      </c>
    </row>
    <row r="940" customFormat="false" ht="15.75" hidden="false" customHeight="true" outlineLevel="0" collapsed="false">
      <c r="B940" s="0" t="s">
        <v>118</v>
      </c>
      <c r="C940" s="0" t="s">
        <v>51</v>
      </c>
      <c r="F940" s="0" t="n">
        <v>2020</v>
      </c>
      <c r="G940" s="0" t="n">
        <v>5</v>
      </c>
      <c r="H940" s="0" t="n">
        <v>26.86</v>
      </c>
      <c r="I940" s="0" t="n">
        <v>62.6</v>
      </c>
      <c r="J940" s="0" t="str">
        <f aca="false">I940-H940</f>
        <v>35.74 €</v>
      </c>
      <c r="K940" s="0" t="str">
        <f aca="false">H940/I940</f>
        <v>42.91%</v>
      </c>
      <c r="L940" s="0" t="str">
        <f aca="false">N940/P940</f>
        <v>0.35%</v>
      </c>
      <c r="M940" s="0" t="n">
        <v>6</v>
      </c>
      <c r="N940" s="0" t="n">
        <v>229</v>
      </c>
      <c r="O940" s="0" t="str">
        <f aca="false">H940/N940</f>
        <v>0.12 €</v>
      </c>
      <c r="P940" s="0" t="n">
        <v>65502</v>
      </c>
      <c r="Q940" s="0" t="str">
        <f aca="false">I940/H940</f>
        <v>233%</v>
      </c>
      <c r="R940" s="0" t="str">
        <f aca="false">I940/M940</f>
        <v>10.43 €</v>
      </c>
      <c r="S940" s="0" t="str">
        <f aca="false">H940/M940</f>
        <v>4.48 €</v>
      </c>
      <c r="T940" s="0" t="str">
        <f aca="false">M940/N940</f>
        <v>3%</v>
      </c>
    </row>
    <row r="941" customFormat="false" ht="15.75" hidden="false" customHeight="true" outlineLevel="0" collapsed="false">
      <c r="B941" s="0" t="s">
        <v>118</v>
      </c>
      <c r="C941" s="0" t="s">
        <v>52</v>
      </c>
      <c r="F941" s="0" t="n">
        <v>2020</v>
      </c>
      <c r="G941" s="0" t="n">
        <v>5</v>
      </c>
      <c r="H941" s="0" t="n">
        <v>133.24</v>
      </c>
      <c r="I941" s="0" t="n">
        <v>180.73</v>
      </c>
      <c r="J941" s="0" t="str">
        <f aca="false">I941-H941</f>
        <v>47.49 €</v>
      </c>
      <c r="K941" s="0" t="str">
        <f aca="false">H941/I941</f>
        <v>73.72%</v>
      </c>
      <c r="L941" s="0" t="str">
        <f aca="false">N941/P941</f>
        <v>0.35%</v>
      </c>
      <c r="M941" s="0" t="n">
        <v>13</v>
      </c>
      <c r="N941" s="0" t="n">
        <v>591</v>
      </c>
      <c r="O941" s="0" t="str">
        <f aca="false">H941/N941</f>
        <v>0.23 €</v>
      </c>
      <c r="P941" s="0" t="n">
        <v>168978</v>
      </c>
      <c r="Q941" s="0" t="str">
        <f aca="false">I941/H941</f>
        <v>136%</v>
      </c>
      <c r="R941" s="0" t="str">
        <f aca="false">I941/M941</f>
        <v>13.90 €</v>
      </c>
      <c r="S941" s="0" t="str">
        <f aca="false">H941/M941</f>
        <v>10.25 €</v>
      </c>
      <c r="T941" s="0" t="str">
        <f aca="false">M941/N941</f>
        <v>2%</v>
      </c>
    </row>
    <row r="942" customFormat="false" ht="15.75" hidden="false" customHeight="true" outlineLevel="0" collapsed="false">
      <c r="B942" s="0" t="s">
        <v>118</v>
      </c>
      <c r="C942" s="0" t="s">
        <v>49</v>
      </c>
      <c r="F942" s="0" t="n">
        <v>2020</v>
      </c>
      <c r="G942" s="0" t="n">
        <v>6</v>
      </c>
      <c r="H942" s="0" t="n">
        <v>69.63</v>
      </c>
      <c r="I942" s="0" t="n">
        <v>194.7</v>
      </c>
      <c r="J942" s="0" t="str">
        <f aca="false">I942-H942</f>
        <v>£ 125.07</v>
      </c>
      <c r="K942" s="0" t="str">
        <f aca="false">H942/I942</f>
        <v>35.76%</v>
      </c>
      <c r="L942" s="0" t="str">
        <f aca="false">N942/P942</f>
        <v>0.19%</v>
      </c>
      <c r="M942" s="0" t="n">
        <v>12</v>
      </c>
      <c r="N942" s="0" t="n">
        <v>321</v>
      </c>
      <c r="O942" s="0" t="n">
        <v>0.216915887850467</v>
      </c>
      <c r="P942" s="0" t="n">
        <v>165667</v>
      </c>
      <c r="Q942" s="0" t="n">
        <v>2.79620853080569</v>
      </c>
      <c r="R942" s="0" t="n">
        <v>16.225</v>
      </c>
      <c r="S942" s="0" t="n">
        <v>5.8025</v>
      </c>
      <c r="T942" s="0" t="n">
        <v>0.0373831775700935</v>
      </c>
    </row>
    <row r="943" customFormat="false" ht="15.75" hidden="false" customHeight="true" outlineLevel="0" collapsed="false">
      <c r="B943" s="0" t="s">
        <v>118</v>
      </c>
      <c r="C943" s="0" t="s">
        <v>3</v>
      </c>
      <c r="F943" s="0" t="n">
        <v>2020</v>
      </c>
      <c r="G943" s="0" t="n">
        <v>6</v>
      </c>
      <c r="H943" s="0" t="n">
        <v>1564.27</v>
      </c>
      <c r="I943" s="0" t="n">
        <v>4147.03</v>
      </c>
      <c r="J943" s="0" t="str">
        <f aca="false">I943-H943</f>
        <v>2,582.76 €</v>
      </c>
      <c r="K943" s="0" t="str">
        <f aca="false">H943/I943</f>
        <v>37.72%</v>
      </c>
      <c r="L943" s="0" t="str">
        <f aca="false">N943/P943</f>
        <v>0.23%</v>
      </c>
      <c r="M943" s="0" t="n">
        <v>276</v>
      </c>
      <c r="N943" s="0" t="n">
        <v>2909</v>
      </c>
      <c r="O943" s="0" t="n">
        <v>0.64634431455898</v>
      </c>
      <c r="P943" s="0" t="n">
        <v>1260864</v>
      </c>
      <c r="Q943" s="0" t="n">
        <v>1.85434307229411</v>
      </c>
      <c r="R943" s="0" t="n">
        <v>14.6471428571429</v>
      </c>
      <c r="S943" s="0" t="n">
        <v>7.89883116883117</v>
      </c>
      <c r="T943" s="0" t="n">
        <v>0.0818278427205101</v>
      </c>
    </row>
    <row r="944" customFormat="false" ht="15.75" hidden="false" customHeight="true" outlineLevel="0" collapsed="false">
      <c r="B944" s="0" t="s">
        <v>118</v>
      </c>
      <c r="C944" s="0" t="s">
        <v>50</v>
      </c>
      <c r="F944" s="0" t="n">
        <v>2020</v>
      </c>
      <c r="G944" s="0" t="n">
        <v>6</v>
      </c>
      <c r="H944" s="0" t="n">
        <v>69.36</v>
      </c>
      <c r="I944" s="0" t="n">
        <v>266.98</v>
      </c>
      <c r="J944" s="0" t="str">
        <f aca="false">I944-H944</f>
        <v>197.62 €</v>
      </c>
      <c r="K944" s="0" t="str">
        <f aca="false">H944/I944</f>
        <v>25.98%</v>
      </c>
      <c r="L944" s="0" t="str">
        <f aca="false">N944/P944</f>
        <v>0.16%</v>
      </c>
      <c r="M944" s="0" t="n">
        <v>16</v>
      </c>
      <c r="N944" s="0" t="n">
        <v>241</v>
      </c>
      <c r="O944" s="0" t="n">
        <v>0.287800829875519</v>
      </c>
      <c r="P944" s="0" t="n">
        <v>148351</v>
      </c>
      <c r="Q944" s="0" t="n">
        <v>3.84919261822376</v>
      </c>
      <c r="R944" s="0" t="n">
        <v>16.68625</v>
      </c>
      <c r="S944" s="0" t="n">
        <v>4.335</v>
      </c>
      <c r="T944" s="0" t="n">
        <v>0.0663900414937759</v>
      </c>
    </row>
    <row r="945" customFormat="false" ht="15.75" hidden="false" customHeight="true" outlineLevel="0" collapsed="false">
      <c r="B945" s="0" t="s">
        <v>118</v>
      </c>
      <c r="C945" s="0" t="s">
        <v>51</v>
      </c>
      <c r="F945" s="0" t="n">
        <v>2020</v>
      </c>
      <c r="G945" s="0" t="n">
        <v>6</v>
      </c>
      <c r="H945" s="0" t="n">
        <v>5.15</v>
      </c>
      <c r="I945" s="0" t="n">
        <v>37.36</v>
      </c>
      <c r="J945" s="0" t="str">
        <f aca="false">I945-H945</f>
        <v>32.21 €</v>
      </c>
      <c r="K945" s="0" t="str">
        <f aca="false">H945/I945</f>
        <v>13.78%</v>
      </c>
      <c r="L945" s="0" t="str">
        <f aca="false">N945/P945</f>
        <v>0.21%</v>
      </c>
      <c r="M945" s="0" t="n">
        <v>4</v>
      </c>
      <c r="N945" s="0" t="n">
        <v>84</v>
      </c>
      <c r="O945" s="0" t="n">
        <v>0.0613095238095238</v>
      </c>
      <c r="P945" s="0" t="n">
        <v>40349</v>
      </c>
      <c r="Q945" s="0" t="n">
        <v>7.25436893203883</v>
      </c>
      <c r="R945" s="0" t="n">
        <v>9.34</v>
      </c>
      <c r="S945" s="0" t="n">
        <v>1.2875</v>
      </c>
      <c r="T945" s="0" t="n">
        <v>0.0476190476190476</v>
      </c>
    </row>
    <row r="946" customFormat="false" ht="15.75" hidden="false" customHeight="true" outlineLevel="0" collapsed="false">
      <c r="B946" s="0" t="s">
        <v>118</v>
      </c>
      <c r="C946" s="0" t="s">
        <v>52</v>
      </c>
      <c r="F946" s="0" t="n">
        <v>2020</v>
      </c>
      <c r="G946" s="0" t="n">
        <v>6</v>
      </c>
      <c r="H946" s="0" t="n">
        <v>93.39</v>
      </c>
      <c r="I946" s="0" t="n">
        <v>190.58</v>
      </c>
      <c r="J946" s="0" t="str">
        <f aca="false">I946-H946</f>
        <v>97.19 €</v>
      </c>
      <c r="K946" s="0" t="str">
        <f aca="false">H946/I946</f>
        <v>49.00%</v>
      </c>
      <c r="L946" s="0" t="str">
        <f aca="false">N946/P946</f>
        <v>0.30%</v>
      </c>
      <c r="M946" s="0" t="n">
        <v>14</v>
      </c>
      <c r="N946" s="0" t="n">
        <v>392</v>
      </c>
      <c r="O946" s="0" t="n">
        <v>0.238239795918367</v>
      </c>
      <c r="P946" s="0" t="n">
        <v>132463</v>
      </c>
      <c r="Q946" s="0" t="n">
        <v>2.04068958132562</v>
      </c>
      <c r="R946" s="0" t="n">
        <v>13.6128571428571</v>
      </c>
      <c r="S946" s="0" t="n">
        <v>6.67071428571429</v>
      </c>
      <c r="T946" s="0" t="n">
        <v>0.0357142857142857</v>
      </c>
    </row>
    <row r="947" customFormat="false" ht="15.75" hidden="false" customHeight="true" outlineLevel="0" collapsed="false">
      <c r="B947" s="0" t="s">
        <v>118</v>
      </c>
      <c r="C947" s="0" t="s">
        <v>49</v>
      </c>
      <c r="F947" s="0" t="n">
        <v>2020</v>
      </c>
      <c r="G947" s="0" t="n">
        <v>7</v>
      </c>
      <c r="H947" s="0" t="n">
        <v>26.38</v>
      </c>
      <c r="I947" s="0" t="n">
        <v>74.18</v>
      </c>
      <c r="J947" s="0" t="str">
        <f aca="false">I947-H947</f>
        <v>£ 47.80</v>
      </c>
      <c r="K947" s="0" t="str">
        <f aca="false">H947/I947</f>
        <v>35.56%</v>
      </c>
      <c r="L947" s="0" t="str">
        <f aca="false">N947/P947</f>
        <v>0.23%</v>
      </c>
      <c r="M947" s="0" t="n">
        <v>6</v>
      </c>
      <c r="N947" s="0" t="n">
        <v>149</v>
      </c>
      <c r="O947" s="0" t="n">
        <v>0.238239795918367</v>
      </c>
      <c r="P947" s="0" t="n">
        <v>65333</v>
      </c>
      <c r="Q947" s="0" t="n">
        <v>3.04068958132562</v>
      </c>
      <c r="R947" s="0" t="n">
        <v>14.6128571428571</v>
      </c>
      <c r="S947" s="0" t="n">
        <v>7.67071428571429</v>
      </c>
      <c r="T947" s="0" t="n">
        <v>1.03571428571429</v>
      </c>
    </row>
    <row r="948" customFormat="false" ht="15.75" hidden="false" customHeight="true" outlineLevel="0" collapsed="false">
      <c r="B948" s="0" t="s">
        <v>118</v>
      </c>
      <c r="C948" s="0" t="s">
        <v>3</v>
      </c>
      <c r="F948" s="0" t="n">
        <v>2020</v>
      </c>
      <c r="G948" s="0" t="n">
        <v>7</v>
      </c>
      <c r="H948" s="0" t="n">
        <v>2241.35</v>
      </c>
      <c r="I948" s="0" t="n">
        <v>5482.03</v>
      </c>
      <c r="J948" s="0" t="str">
        <f aca="false">I948-H948</f>
        <v>3,240.68 €</v>
      </c>
      <c r="K948" s="0" t="str">
        <f aca="false">H948/I948</f>
        <v>40.89%</v>
      </c>
      <c r="L948" s="0" t="str">
        <f aca="false">N948/P948</f>
        <v>0.20%</v>
      </c>
      <c r="M948" s="0" t="n">
        <v>378</v>
      </c>
      <c r="N948" s="0" t="n">
        <v>3610</v>
      </c>
      <c r="O948" s="0" t="n">
        <v>0.238239795918367</v>
      </c>
      <c r="P948" s="0" t="n">
        <v>1820177</v>
      </c>
      <c r="Q948" s="0" t="n">
        <v>4.04068958132562</v>
      </c>
      <c r="R948" s="0" t="n">
        <v>15.6128571428571</v>
      </c>
      <c r="S948" s="0" t="n">
        <v>8.67071428571429</v>
      </c>
      <c r="T948" s="0" t="n">
        <v>2.03571428571429</v>
      </c>
    </row>
    <row r="949" customFormat="false" ht="15.75" hidden="false" customHeight="true" outlineLevel="0" collapsed="false">
      <c r="B949" s="0" t="s">
        <v>118</v>
      </c>
      <c r="C949" s="0" t="s">
        <v>50</v>
      </c>
      <c r="F949" s="0" t="n">
        <v>2020</v>
      </c>
      <c r="G949" s="0" t="n">
        <v>7</v>
      </c>
      <c r="H949" s="0" t="n">
        <v>37.53</v>
      </c>
      <c r="I949" s="0" t="n">
        <v>53.83</v>
      </c>
      <c r="J949" s="0" t="str">
        <f aca="false">I949-H949</f>
        <v>16.30 €</v>
      </c>
      <c r="K949" s="0" t="str">
        <f aca="false">H949/I949</f>
        <v>69.72%</v>
      </c>
      <c r="L949" s="0" t="str">
        <f aca="false">N949/P949</f>
        <v>0.15%</v>
      </c>
      <c r="M949" s="0" t="n">
        <v>4</v>
      </c>
      <c r="N949" s="0" t="n">
        <v>140</v>
      </c>
      <c r="O949" s="0" t="n">
        <v>0.238239795918367</v>
      </c>
      <c r="P949" s="0" t="n">
        <v>94565</v>
      </c>
      <c r="Q949" s="0" t="n">
        <v>5.04068958132562</v>
      </c>
      <c r="R949" s="0" t="n">
        <v>16.6128571428571</v>
      </c>
      <c r="S949" s="0" t="n">
        <v>9.67071428571429</v>
      </c>
      <c r="T949" s="0" t="n">
        <v>3.03571428571429</v>
      </c>
    </row>
    <row r="950" customFormat="false" ht="15.75" hidden="false" customHeight="true" outlineLevel="0" collapsed="false">
      <c r="B950" s="0" t="s">
        <v>118</v>
      </c>
      <c r="C950" s="0" t="s">
        <v>51</v>
      </c>
      <c r="F950" s="0" t="n">
        <v>2020</v>
      </c>
      <c r="G950" s="0" t="n">
        <v>7</v>
      </c>
      <c r="H950" s="0" t="n">
        <v>3.69</v>
      </c>
      <c r="I950" s="0" t="n">
        <v>39.91</v>
      </c>
      <c r="J950" s="0" t="str">
        <f aca="false">I950-H950</f>
        <v>36.22 €</v>
      </c>
      <c r="K950" s="0" t="str">
        <f aca="false">H950/I950</f>
        <v>9.25%</v>
      </c>
      <c r="L950" s="0" t="str">
        <f aca="false">N950/P950</f>
        <v>0.22%</v>
      </c>
      <c r="M950" s="0" t="n">
        <v>3</v>
      </c>
      <c r="N950" s="0" t="n">
        <v>68</v>
      </c>
      <c r="O950" s="0" t="n">
        <v>0.238239795918367</v>
      </c>
      <c r="P950" s="0" t="n">
        <v>31126</v>
      </c>
      <c r="Q950" s="0" t="n">
        <v>6.04068958132562</v>
      </c>
      <c r="R950" s="0" t="n">
        <v>17.6128571428571</v>
      </c>
      <c r="S950" s="0" t="n">
        <v>10.6707142857143</v>
      </c>
      <c r="T950" s="0" t="n">
        <v>4.03571428571429</v>
      </c>
    </row>
    <row r="951" customFormat="false" ht="15.75" hidden="false" customHeight="true" outlineLevel="0" collapsed="false">
      <c r="B951" s="0" t="s">
        <v>118</v>
      </c>
      <c r="C951" s="0" t="s">
        <v>52</v>
      </c>
      <c r="F951" s="0" t="n">
        <v>2020</v>
      </c>
      <c r="G951" s="0" t="n">
        <v>7</v>
      </c>
      <c r="H951" s="0" t="n">
        <v>52.59</v>
      </c>
      <c r="I951" s="0" t="n">
        <v>164.95</v>
      </c>
      <c r="J951" s="0" t="str">
        <f aca="false">I951-H951</f>
        <v>112.36 €</v>
      </c>
      <c r="K951" s="0" t="str">
        <f aca="false">H951/I951</f>
        <v>31.88%</v>
      </c>
      <c r="L951" s="0" t="str">
        <f aca="false">N951/P951</f>
        <v>0.21%</v>
      </c>
      <c r="M951" s="0" t="n">
        <v>14</v>
      </c>
      <c r="N951" s="0" t="n">
        <v>200</v>
      </c>
      <c r="O951" s="0" t="n">
        <v>0.238239795918367</v>
      </c>
      <c r="P951" s="0" t="n">
        <v>95872</v>
      </c>
      <c r="Q951" s="0" t="n">
        <v>7.04068958132562</v>
      </c>
      <c r="R951" s="0" t="n">
        <v>18.6128571428571</v>
      </c>
      <c r="S951" s="0" t="n">
        <v>11.6707142857143</v>
      </c>
      <c r="T951" s="0" t="n">
        <v>5.03571428571429</v>
      </c>
    </row>
    <row r="952" customFormat="false" ht="15.75" hidden="false" customHeight="true" outlineLevel="0" collapsed="false">
      <c r="B952" s="0" t="s">
        <v>119</v>
      </c>
      <c r="C952" s="0" t="s">
        <v>3</v>
      </c>
      <c r="F952" s="0" t="n">
        <v>2020</v>
      </c>
      <c r="G952" s="0" t="n">
        <v>1</v>
      </c>
      <c r="H952" s="0" t="n">
        <v>900.6</v>
      </c>
      <c r="I952" s="0" t="n">
        <v>4260.33</v>
      </c>
      <c r="J952" s="0" t="str">
        <f aca="false">I952-H952</f>
        <v>3,359.73 €</v>
      </c>
      <c r="K952" s="0" t="str">
        <f aca="false">H952/I952</f>
        <v>21.14%</v>
      </c>
      <c r="L952" s="0" t="str">
        <f aca="false">N952/P952</f>
        <v>0.75%</v>
      </c>
      <c r="M952" s="0" t="n">
        <v>293</v>
      </c>
      <c r="N952" s="0" t="n">
        <v>8247</v>
      </c>
      <c r="O952" s="0" t="str">
        <f aca="false">H952/N952</f>
        <v>0.11 €</v>
      </c>
      <c r="P952" s="0" t="n">
        <v>1093497</v>
      </c>
      <c r="Q952" s="0" t="str">
        <f aca="false">I952/H952</f>
        <v>473%</v>
      </c>
      <c r="R952" s="0" t="str">
        <f aca="false">I952/M952</f>
        <v>14.54 €</v>
      </c>
      <c r="S952" s="0" t="str">
        <f aca="false">H952/M952</f>
        <v>3.07 €</v>
      </c>
      <c r="T952" s="0" t="str">
        <f aca="false">M952/N952</f>
        <v>4%</v>
      </c>
    </row>
    <row r="953" customFormat="false" ht="15.75" hidden="false" customHeight="true" outlineLevel="0" collapsed="false">
      <c r="B953" s="0" t="s">
        <v>119</v>
      </c>
      <c r="C953" s="0" t="s">
        <v>3</v>
      </c>
      <c r="F953" s="0" t="n">
        <v>2020</v>
      </c>
      <c r="G953" s="0" t="n">
        <v>2</v>
      </c>
      <c r="H953" s="0" t="n">
        <v>959.24</v>
      </c>
      <c r="I953" s="0" t="n">
        <v>3643.85</v>
      </c>
      <c r="J953" s="0" t="str">
        <f aca="false">I953-H953</f>
        <v>2,684.61 €</v>
      </c>
      <c r="K953" s="0" t="str">
        <f aca="false">H953/I953</f>
        <v>26.32%</v>
      </c>
      <c r="L953" s="0" t="str">
        <f aca="false">N953/P953</f>
        <v>0.87%</v>
      </c>
      <c r="M953" s="0" t="n">
        <v>281</v>
      </c>
      <c r="N953" s="0" t="n">
        <v>8423</v>
      </c>
      <c r="O953" s="0" t="str">
        <f aca="false">H953/N953</f>
        <v>0.11 €</v>
      </c>
      <c r="P953" s="0" t="n">
        <v>967306</v>
      </c>
      <c r="Q953" s="0" t="str">
        <f aca="false">I953/H953</f>
        <v>380%</v>
      </c>
      <c r="R953" s="0" t="str">
        <f aca="false">I953/M953</f>
        <v>12.97 €</v>
      </c>
      <c r="S953" s="0" t="str">
        <f aca="false">H953/M953</f>
        <v>3.41 €</v>
      </c>
      <c r="T953" s="0" t="str">
        <f aca="false">M953/N953</f>
        <v>3%</v>
      </c>
    </row>
    <row r="954" customFormat="false" ht="15.75" hidden="false" customHeight="true" outlineLevel="0" collapsed="false">
      <c r="A954" s="0" t="n">
        <v>4235826497063030</v>
      </c>
      <c r="B954" s="0" t="s">
        <v>120</v>
      </c>
      <c r="C954" s="0" t="s">
        <v>49</v>
      </c>
      <c r="F954" s="0" t="n">
        <v>2020</v>
      </c>
      <c r="G954" s="0" t="n">
        <v>1</v>
      </c>
      <c r="H954" s="0" t="n">
        <v>5.83</v>
      </c>
      <c r="I954" s="0" t="n">
        <v>19</v>
      </c>
      <c r="J954" s="0" t="str">
        <f aca="false">I954-H954</f>
        <v>£ 13.17</v>
      </c>
      <c r="K954" s="0" t="str">
        <f aca="false">H954/I954</f>
        <v>30.68%</v>
      </c>
      <c r="L954" s="0" t="str">
        <f aca="false">N954/P954</f>
        <v>0.10%</v>
      </c>
      <c r="M954" s="0" t="n">
        <v>1</v>
      </c>
      <c r="N954" s="0" t="n">
        <v>17</v>
      </c>
      <c r="O954" s="0" t="str">
        <f aca="false">H954/N954</f>
        <v>£ 0.34</v>
      </c>
      <c r="P954" s="0" t="n">
        <v>17501</v>
      </c>
      <c r="Q954" s="0" t="str">
        <f aca="false">I954/H954</f>
        <v>326%</v>
      </c>
      <c r="R954" s="0" t="str">
        <f aca="false">I954/M954</f>
        <v>£ 19.00</v>
      </c>
      <c r="S954" s="0" t="str">
        <f aca="false">H954/M954</f>
        <v>£ 5.83</v>
      </c>
      <c r="T954" s="0" t="str">
        <f aca="false">M954/N954</f>
        <v>6%</v>
      </c>
    </row>
    <row r="955" customFormat="false" ht="15.75" hidden="false" customHeight="true" outlineLevel="0" collapsed="false">
      <c r="A955" s="0" t="n">
        <v>3486179775234760</v>
      </c>
      <c r="B955" s="0" t="s">
        <v>120</v>
      </c>
      <c r="C955" s="0" t="s">
        <v>3</v>
      </c>
      <c r="F955" s="0" t="n">
        <v>2020</v>
      </c>
      <c r="G955" s="0" t="n">
        <v>1</v>
      </c>
      <c r="H955" s="0" t="n">
        <v>1262.93</v>
      </c>
      <c r="I955" s="0" t="n">
        <v>2546.8</v>
      </c>
      <c r="J955" s="0" t="str">
        <f aca="false">I955-H955</f>
        <v>1,283.87 €</v>
      </c>
      <c r="K955" s="0" t="str">
        <f aca="false">H955/I955</f>
        <v>49.59%</v>
      </c>
      <c r="L955" s="0" t="str">
        <f aca="false">N955/P955</f>
        <v>0.16%</v>
      </c>
      <c r="M955" s="0" t="n">
        <v>163</v>
      </c>
      <c r="N955" s="0" t="n">
        <v>3329</v>
      </c>
      <c r="O955" s="0" t="str">
        <f aca="false">H955/N955</f>
        <v>0.38 €</v>
      </c>
      <c r="P955" s="0" t="n">
        <v>2042996</v>
      </c>
      <c r="Q955" s="0" t="str">
        <f aca="false">I955/H955</f>
        <v>202%</v>
      </c>
      <c r="R955" s="0" t="str">
        <f aca="false">I955/M955</f>
        <v>15.62 €</v>
      </c>
      <c r="S955" s="0" t="str">
        <f aca="false">H955/M955</f>
        <v>7.75 €</v>
      </c>
      <c r="T955" s="0" t="str">
        <f aca="false">M955/N955</f>
        <v>5%</v>
      </c>
    </row>
    <row r="956" customFormat="false" ht="15.75" hidden="false" customHeight="true" outlineLevel="0" collapsed="false">
      <c r="A956" s="0" t="n">
        <v>1433932300440080</v>
      </c>
      <c r="B956" s="0" t="s">
        <v>120</v>
      </c>
      <c r="C956" s="0" t="s">
        <v>50</v>
      </c>
      <c r="F956" s="0" t="n">
        <v>2020</v>
      </c>
      <c r="G956" s="0" t="n">
        <v>1</v>
      </c>
      <c r="H956" s="0" t="n">
        <v>0</v>
      </c>
      <c r="I956" s="0" t="n">
        <v>0</v>
      </c>
      <c r="J956" s="0" t="str">
        <f aca="false">I956-H956</f>
        <v>-   €</v>
      </c>
      <c r="K956" s="0" t="str">
        <f aca="false">H956/I956</f>
        <v>#DIV/0!</v>
      </c>
      <c r="L956" s="0" t="str">
        <f aca="false">N956/P956</f>
        <v>#DIV/0!</v>
      </c>
      <c r="M956" s="0" t="n">
        <v>0</v>
      </c>
      <c r="N956" s="0" t="n">
        <v>0</v>
      </c>
      <c r="O956" s="0" t="str">
        <f aca="false">H956/N956</f>
        <v>#DIV/0!</v>
      </c>
      <c r="P956" s="0" t="n">
        <v>0</v>
      </c>
      <c r="Q956" s="0" t="str">
        <f aca="false">I956/H956</f>
        <v>#DIV/0!</v>
      </c>
      <c r="R956" s="0" t="str">
        <f aca="false">I956/M956</f>
        <v>#DIV/0!</v>
      </c>
      <c r="S956" s="0" t="str">
        <f aca="false">H956/M956</f>
        <v>#DIV/0!</v>
      </c>
      <c r="T956" s="0" t="str">
        <f aca="false">M956/N956</f>
        <v>#DIV/0!</v>
      </c>
    </row>
    <row r="957" customFormat="false" ht="15.75" hidden="false" customHeight="true" outlineLevel="0" collapsed="false">
      <c r="A957" s="0" t="n">
        <v>1408918126466050</v>
      </c>
      <c r="B957" s="0" t="s">
        <v>120</v>
      </c>
      <c r="C957" s="0" t="s">
        <v>51</v>
      </c>
      <c r="F957" s="0" t="n">
        <v>2020</v>
      </c>
      <c r="G957" s="0" t="n">
        <v>1</v>
      </c>
      <c r="H957" s="0" t="n">
        <v>38.04</v>
      </c>
      <c r="I957" s="0" t="n">
        <v>90</v>
      </c>
      <c r="J957" s="0" t="str">
        <f aca="false">I957-H957</f>
        <v>51.96 €</v>
      </c>
      <c r="K957" s="0" t="str">
        <f aca="false">H957/I957</f>
        <v>42.27%</v>
      </c>
      <c r="L957" s="0" t="str">
        <f aca="false">N957/P957</f>
        <v>0.41%</v>
      </c>
      <c r="M957" s="0" t="n">
        <v>7</v>
      </c>
      <c r="N957" s="0" t="n">
        <v>114</v>
      </c>
      <c r="O957" s="0" t="str">
        <f aca="false">H957/N957</f>
        <v>0.33 €</v>
      </c>
      <c r="P957" s="0" t="n">
        <v>27807</v>
      </c>
      <c r="Q957" s="0" t="str">
        <f aca="false">I957/H957</f>
        <v>237%</v>
      </c>
      <c r="R957" s="0" t="str">
        <f aca="false">I957/M957</f>
        <v>12.86 €</v>
      </c>
      <c r="S957" s="0" t="str">
        <f aca="false">H957/M957</f>
        <v>5.43 €</v>
      </c>
      <c r="T957" s="0" t="str">
        <f aca="false">M957/N957</f>
        <v>6%</v>
      </c>
    </row>
    <row r="958" customFormat="false" ht="15.75" hidden="false" customHeight="true" outlineLevel="0" collapsed="false">
      <c r="A958" s="0" t="n">
        <v>4066587483875890</v>
      </c>
      <c r="B958" s="0" t="s">
        <v>120</v>
      </c>
      <c r="C958" s="0" t="s">
        <v>52</v>
      </c>
      <c r="F958" s="0" t="n">
        <v>2020</v>
      </c>
      <c r="G958" s="0" t="n">
        <v>1</v>
      </c>
      <c r="H958" s="0" t="n">
        <v>0</v>
      </c>
      <c r="I958" s="0" t="n">
        <v>0</v>
      </c>
      <c r="J958" s="0" t="n">
        <v>0</v>
      </c>
      <c r="K958" s="0" t="str">
        <f aca="false">H958/I958</f>
        <v>#DIV/0!</v>
      </c>
      <c r="L958" s="0" t="str">
        <f aca="false">N958/P958</f>
        <v>#DIV/0!</v>
      </c>
      <c r="M958" s="0" t="n">
        <v>0</v>
      </c>
      <c r="N958" s="0" t="n">
        <v>0</v>
      </c>
      <c r="O958" s="0" t="str">
        <f aca="false">H958/N958</f>
        <v>#DIV/0!</v>
      </c>
      <c r="P958" s="0" t="n">
        <v>0</v>
      </c>
      <c r="Q958" s="0" t="str">
        <f aca="false">I958/H958</f>
        <v>#DIV/0!</v>
      </c>
      <c r="R958" s="0" t="str">
        <f aca="false">I958/M958</f>
        <v>#DIV/0!</v>
      </c>
      <c r="S958" s="0" t="str">
        <f aca="false">H958/M958</f>
        <v>#DIV/0!</v>
      </c>
      <c r="T958" s="0" t="str">
        <f aca="false">M958/N958</f>
        <v>#DIV/0!</v>
      </c>
    </row>
    <row r="959" customFormat="false" ht="15.75" hidden="false" customHeight="true" outlineLevel="0" collapsed="false">
      <c r="A959" s="0" t="n">
        <v>4235826497063030</v>
      </c>
      <c r="B959" s="0" t="s">
        <v>120</v>
      </c>
      <c r="C959" s="0" t="s">
        <v>49</v>
      </c>
      <c r="F959" s="0" t="n">
        <v>2020</v>
      </c>
      <c r="G959" s="0" t="n">
        <v>2</v>
      </c>
      <c r="H959" s="0" t="n">
        <v>14.89</v>
      </c>
      <c r="I959" s="0" t="n">
        <v>169.52</v>
      </c>
      <c r="J959" s="0" t="str">
        <f aca="false">I959-H959</f>
        <v>£ 154.63</v>
      </c>
      <c r="K959" s="0" t="str">
        <f aca="false">H959/I959</f>
        <v>8.78%</v>
      </c>
      <c r="L959" s="0" t="str">
        <f aca="false">N959/P959</f>
        <v>0.28%</v>
      </c>
      <c r="M959" s="0" t="n">
        <v>8</v>
      </c>
      <c r="N959" s="0" t="n">
        <v>86</v>
      </c>
      <c r="O959" s="0" t="str">
        <f aca="false">H959/N959</f>
        <v>£ 0.17</v>
      </c>
      <c r="P959" s="0" t="n">
        <v>30262</v>
      </c>
      <c r="Q959" s="0" t="str">
        <f aca="false">I959/H959</f>
        <v>1138%</v>
      </c>
      <c r="R959" s="0" t="str">
        <f aca="false">I959/M959</f>
        <v>£ 21.19</v>
      </c>
      <c r="S959" s="0" t="str">
        <f aca="false">H959/M959</f>
        <v>£ 1.86</v>
      </c>
      <c r="T959" s="0" t="str">
        <f aca="false">M959/N959</f>
        <v>9%</v>
      </c>
    </row>
    <row r="960" customFormat="false" ht="15.75" hidden="false" customHeight="true" outlineLevel="0" collapsed="false">
      <c r="A960" s="0" t="n">
        <v>3486179775234760</v>
      </c>
      <c r="B960" s="0" t="s">
        <v>120</v>
      </c>
      <c r="C960" s="0" t="s">
        <v>3</v>
      </c>
      <c r="F960" s="0" t="n">
        <v>2020</v>
      </c>
      <c r="G960" s="0" t="n">
        <v>2</v>
      </c>
      <c r="H960" s="0" t="n">
        <v>929.52</v>
      </c>
      <c r="I960" s="0" t="n">
        <v>1790.8</v>
      </c>
      <c r="J960" s="0" t="str">
        <f aca="false">I960-H960</f>
        <v>861.28 €</v>
      </c>
      <c r="K960" s="0" t="str">
        <f aca="false">H960/I960</f>
        <v>51.91%</v>
      </c>
      <c r="L960" s="0" t="str">
        <f aca="false">N960/P960</f>
        <v>0.14%</v>
      </c>
      <c r="M960" s="0" t="n">
        <v>117</v>
      </c>
      <c r="N960" s="0" t="n">
        <v>2692</v>
      </c>
      <c r="O960" s="0" t="str">
        <f aca="false">H960/N960</f>
        <v>0.35 €</v>
      </c>
      <c r="P960" s="0" t="n">
        <v>1931555</v>
      </c>
      <c r="Q960" s="0" t="str">
        <f aca="false">I960/H960</f>
        <v>193%</v>
      </c>
      <c r="R960" s="0" t="str">
        <f aca="false">I960/M960</f>
        <v>15.31 €</v>
      </c>
      <c r="S960" s="0" t="str">
        <f aca="false">H960/M960</f>
        <v>7.94 €</v>
      </c>
      <c r="T960" s="0" t="str">
        <f aca="false">M960/N960</f>
        <v>4%</v>
      </c>
    </row>
    <row r="961" customFormat="false" ht="15.75" hidden="false" customHeight="true" outlineLevel="0" collapsed="false">
      <c r="A961" s="0" t="n">
        <v>1433932300440080</v>
      </c>
      <c r="B961" s="0" t="s">
        <v>120</v>
      </c>
      <c r="C961" s="0" t="s">
        <v>50</v>
      </c>
      <c r="F961" s="0" t="n">
        <v>2020</v>
      </c>
      <c r="G961" s="0" t="n">
        <v>2</v>
      </c>
      <c r="H961" s="0" t="n">
        <v>47.2</v>
      </c>
      <c r="I961" s="0" t="n">
        <v>116</v>
      </c>
      <c r="J961" s="0" t="str">
        <f aca="false">I961-H961</f>
        <v>68.80 €</v>
      </c>
      <c r="K961" s="0" t="str">
        <f aca="false">H961/I961</f>
        <v>40.69%</v>
      </c>
      <c r="L961" s="0" t="str">
        <f aca="false">N961/P961</f>
        <v>0.18%</v>
      </c>
      <c r="M961" s="0" t="n">
        <v>9</v>
      </c>
      <c r="N961" s="0" t="n">
        <v>186</v>
      </c>
      <c r="O961" s="0" t="str">
        <f aca="false">H961/N961</f>
        <v>0.25 €</v>
      </c>
      <c r="P961" s="0" t="n">
        <v>104457</v>
      </c>
      <c r="Q961" s="0" t="str">
        <f aca="false">I961/H961</f>
        <v>246%</v>
      </c>
      <c r="R961" s="0" t="str">
        <f aca="false">I961/M961</f>
        <v>12.89 €</v>
      </c>
      <c r="S961" s="0" t="str">
        <f aca="false">H961/M961</f>
        <v>5.24 €</v>
      </c>
      <c r="T961" s="0" t="str">
        <f aca="false">M961/N961</f>
        <v>5%</v>
      </c>
    </row>
    <row r="962" customFormat="false" ht="15.75" hidden="false" customHeight="true" outlineLevel="0" collapsed="false">
      <c r="A962" s="0" t="n">
        <v>1408918126466050</v>
      </c>
      <c r="B962" s="0" t="s">
        <v>120</v>
      </c>
      <c r="C962" s="0" t="s">
        <v>51</v>
      </c>
      <c r="F962" s="0" t="n">
        <v>2020</v>
      </c>
      <c r="G962" s="0" t="n">
        <v>2</v>
      </c>
      <c r="H962" s="0" t="n">
        <v>83.24</v>
      </c>
      <c r="I962" s="0" t="n">
        <v>160</v>
      </c>
      <c r="J962" s="0" t="str">
        <f aca="false">I962-H962</f>
        <v>76.76 €</v>
      </c>
      <c r="K962" s="0" t="str">
        <f aca="false">H962/I962</f>
        <v>52.03%</v>
      </c>
      <c r="L962" s="0" t="str">
        <f aca="false">N962/P962</f>
        <v>0.42%</v>
      </c>
      <c r="M962" s="0" t="n">
        <v>11</v>
      </c>
      <c r="N962" s="0" t="n">
        <v>381</v>
      </c>
      <c r="O962" s="0" t="str">
        <f aca="false">H962/N962</f>
        <v>0.22 €</v>
      </c>
      <c r="P962" s="0" t="n">
        <v>91382</v>
      </c>
      <c r="Q962" s="0" t="str">
        <f aca="false">I962/H962</f>
        <v>192%</v>
      </c>
      <c r="R962" s="0" t="str">
        <f aca="false">I962/M962</f>
        <v>14.55 €</v>
      </c>
      <c r="S962" s="0" t="str">
        <f aca="false">H962/M962</f>
        <v>7.57 €</v>
      </c>
      <c r="T962" s="0" t="str">
        <f aca="false">M962/N962</f>
        <v>3%</v>
      </c>
    </row>
    <row r="963" customFormat="false" ht="15.75" hidden="false" customHeight="true" outlineLevel="0" collapsed="false">
      <c r="A963" s="0" t="n">
        <v>4066587483875890</v>
      </c>
      <c r="B963" s="0" t="s">
        <v>120</v>
      </c>
      <c r="C963" s="0" t="s">
        <v>52</v>
      </c>
      <c r="F963" s="0" t="n">
        <v>2020</v>
      </c>
      <c r="G963" s="0" t="n">
        <v>2</v>
      </c>
      <c r="H963" s="0" t="n">
        <v>94.97</v>
      </c>
      <c r="I963" s="0" t="n">
        <v>341</v>
      </c>
      <c r="J963" s="0" t="str">
        <f aca="false">I963-H963</f>
        <v>246.03 €</v>
      </c>
      <c r="K963" s="0" t="str">
        <f aca="false">H963/I963</f>
        <v>27.85%</v>
      </c>
      <c r="L963" s="0" t="str">
        <f aca="false">N963/P963</f>
        <v>0.34%</v>
      </c>
      <c r="M963" s="0" t="n">
        <v>22</v>
      </c>
      <c r="N963" s="0" t="n">
        <v>536</v>
      </c>
      <c r="O963" s="0" t="str">
        <f aca="false">H963/N963</f>
        <v>0.18 €</v>
      </c>
      <c r="P963" s="0" t="n">
        <v>155559</v>
      </c>
      <c r="Q963" s="0" t="str">
        <f aca="false">I963/H963</f>
        <v>359%</v>
      </c>
      <c r="R963" s="0" t="str">
        <f aca="false">I963/M963</f>
        <v>15.50 €</v>
      </c>
      <c r="S963" s="0" t="str">
        <f aca="false">H963/M963</f>
        <v>4.32 €</v>
      </c>
      <c r="T963" s="0" t="str">
        <f aca="false">M963/N963</f>
        <v>4%</v>
      </c>
    </row>
    <row r="964" customFormat="false" ht="15.75" hidden="false" customHeight="true" outlineLevel="0" collapsed="false">
      <c r="A964" s="0" t="n">
        <v>4235826497063030</v>
      </c>
      <c r="B964" s="0" t="s">
        <v>120</v>
      </c>
      <c r="C964" s="0" t="s">
        <v>49</v>
      </c>
      <c r="F964" s="0" t="n">
        <v>2020</v>
      </c>
      <c r="G964" s="0" t="n">
        <v>3</v>
      </c>
      <c r="H964" s="0" t="n">
        <v>55.12</v>
      </c>
      <c r="I964" s="0" t="n">
        <v>155.13</v>
      </c>
      <c r="J964" s="0" t="str">
        <f aca="false">I964-H964</f>
        <v>£ 100.01</v>
      </c>
      <c r="K964" s="0" t="str">
        <f aca="false">H964/I964</f>
        <v>35.53%</v>
      </c>
      <c r="L964" s="0" t="str">
        <f aca="false">N964/P964</f>
        <v>0.12%</v>
      </c>
      <c r="M964" s="0" t="n">
        <v>13</v>
      </c>
      <c r="N964" s="0" t="n">
        <v>301</v>
      </c>
      <c r="O964" s="0" t="str">
        <f aca="false">H964/N964</f>
        <v>£ 0.18</v>
      </c>
      <c r="P964" s="0" t="n">
        <v>253406</v>
      </c>
      <c r="Q964" s="0" t="str">
        <f aca="false">I964/H964</f>
        <v>281%</v>
      </c>
      <c r="R964" s="0" t="str">
        <f aca="false">I964/M964</f>
        <v>£ 11.93</v>
      </c>
      <c r="S964" s="0" t="str">
        <f aca="false">H964/M964</f>
        <v>£ 4.24</v>
      </c>
      <c r="T964" s="0" t="str">
        <f aca="false">M964/N964</f>
        <v>4%</v>
      </c>
    </row>
    <row r="965" customFormat="false" ht="15.75" hidden="false" customHeight="true" outlineLevel="0" collapsed="false">
      <c r="A965" s="0" t="n">
        <v>3486179775234760</v>
      </c>
      <c r="B965" s="0" t="s">
        <v>120</v>
      </c>
      <c r="C965" s="0" t="s">
        <v>3</v>
      </c>
      <c r="F965" s="0" t="n">
        <v>2020</v>
      </c>
      <c r="G965" s="0" t="n">
        <v>3</v>
      </c>
      <c r="H965" s="0" t="n">
        <v>777.62</v>
      </c>
      <c r="I965" s="0" t="n">
        <v>2406.1</v>
      </c>
      <c r="J965" s="0" t="str">
        <f aca="false">I965-H965</f>
        <v>1,628.48 €</v>
      </c>
      <c r="K965" s="0" t="str">
        <f aca="false">H965/I965</f>
        <v>32.32%</v>
      </c>
      <c r="L965" s="0" t="str">
        <f aca="false">N965/P965</f>
        <v>0.22%</v>
      </c>
      <c r="M965" s="0" t="n">
        <v>150</v>
      </c>
      <c r="N965" s="0" t="n">
        <v>2287</v>
      </c>
      <c r="O965" s="0" t="str">
        <f aca="false">H965/N965</f>
        <v>0.34 €</v>
      </c>
      <c r="P965" s="0" t="n">
        <v>1035790</v>
      </c>
      <c r="Q965" s="0" t="str">
        <f aca="false">I965/H965</f>
        <v>309%</v>
      </c>
      <c r="R965" s="0" t="str">
        <f aca="false">I965/M965</f>
        <v>16.04 €</v>
      </c>
      <c r="S965" s="0" t="str">
        <f aca="false">H965/M965</f>
        <v>5.18 €</v>
      </c>
      <c r="T965" s="0" t="str">
        <f aca="false">M965/N965</f>
        <v>7%</v>
      </c>
    </row>
    <row r="966" customFormat="false" ht="15.75" hidden="false" customHeight="true" outlineLevel="0" collapsed="false">
      <c r="A966" s="0" t="n">
        <v>1433932300440080</v>
      </c>
      <c r="B966" s="0" t="s">
        <v>120</v>
      </c>
      <c r="C966" s="0" t="s">
        <v>50</v>
      </c>
      <c r="F966" s="0" t="n">
        <v>2020</v>
      </c>
      <c r="G966" s="0" t="n">
        <v>3</v>
      </c>
      <c r="H966" s="0" t="n">
        <v>62.65</v>
      </c>
      <c r="I966" s="0" t="n">
        <v>221</v>
      </c>
      <c r="J966" s="0" t="str">
        <f aca="false">I966-H966</f>
        <v>158.35 €</v>
      </c>
      <c r="K966" s="0" t="str">
        <f aca="false">H966/I966</f>
        <v>28.35%</v>
      </c>
      <c r="L966" s="0" t="str">
        <f aca="false">N966/P966</f>
        <v>0.18%</v>
      </c>
      <c r="M966" s="0" t="n">
        <v>17</v>
      </c>
      <c r="N966" s="0" t="n">
        <v>388</v>
      </c>
      <c r="O966" s="0" t="str">
        <f aca="false">H966/N966</f>
        <v>0.16 €</v>
      </c>
      <c r="P966" s="0" t="n">
        <v>218687</v>
      </c>
      <c r="Q966" s="0" t="str">
        <f aca="false">I966/H966</f>
        <v>353%</v>
      </c>
      <c r="R966" s="0" t="str">
        <f aca="false">I966/M966</f>
        <v>13.00 €</v>
      </c>
      <c r="S966" s="0" t="str">
        <f aca="false">H966/M966</f>
        <v>3.69 €</v>
      </c>
      <c r="T966" s="0" t="str">
        <f aca="false">M966/N966</f>
        <v>4%</v>
      </c>
    </row>
    <row r="967" customFormat="false" ht="15.75" hidden="false" customHeight="true" outlineLevel="0" collapsed="false">
      <c r="A967" s="0" t="n">
        <v>1408918126466050</v>
      </c>
      <c r="B967" s="0" t="s">
        <v>120</v>
      </c>
      <c r="C967" s="0" t="s">
        <v>51</v>
      </c>
      <c r="F967" s="0" t="n">
        <v>2020</v>
      </c>
      <c r="G967" s="0" t="n">
        <v>3</v>
      </c>
      <c r="H967" s="0" t="n">
        <v>162.38</v>
      </c>
      <c r="I967" s="0" t="n">
        <v>363</v>
      </c>
      <c r="J967" s="0" t="str">
        <f aca="false">I967-H967</f>
        <v>200.62 €</v>
      </c>
      <c r="K967" s="0" t="str">
        <f aca="false">H967/I967</f>
        <v>44.73%</v>
      </c>
      <c r="L967" s="0" t="str">
        <f aca="false">N967/P967</f>
        <v>0.34%</v>
      </c>
      <c r="M967" s="0" t="n">
        <v>25</v>
      </c>
      <c r="N967" s="0" t="n">
        <v>1105</v>
      </c>
      <c r="O967" s="0" t="str">
        <f aca="false">H967/N967</f>
        <v>0.15 €</v>
      </c>
      <c r="P967" s="0" t="n">
        <v>325478</v>
      </c>
      <c r="Q967" s="0" t="str">
        <f aca="false">I967/H967</f>
        <v>224%</v>
      </c>
      <c r="R967" s="0" t="str">
        <f aca="false">I967/M967</f>
        <v>14.52 €</v>
      </c>
      <c r="S967" s="0" t="str">
        <f aca="false">H967/M967</f>
        <v>6.50 €</v>
      </c>
      <c r="T967" s="0" t="str">
        <f aca="false">M967/N967</f>
        <v>2%</v>
      </c>
    </row>
    <row r="968" customFormat="false" ht="15.75" hidden="false" customHeight="true" outlineLevel="0" collapsed="false">
      <c r="A968" s="0" t="n">
        <v>4066587483875890</v>
      </c>
      <c r="B968" s="0" t="s">
        <v>120</v>
      </c>
      <c r="C968" s="0" t="s">
        <v>52</v>
      </c>
      <c r="F968" s="0" t="n">
        <v>2020</v>
      </c>
      <c r="G968" s="0" t="n">
        <v>3</v>
      </c>
      <c r="H968" s="0" t="n">
        <v>207.58</v>
      </c>
      <c r="I968" s="0" t="n">
        <v>592</v>
      </c>
      <c r="J968" s="0" t="str">
        <f aca="false">I968-H968</f>
        <v>384.42 €</v>
      </c>
      <c r="K968" s="0" t="str">
        <f aca="false">H968/I968</f>
        <v>35.06%</v>
      </c>
      <c r="L968" s="0" t="str">
        <f aca="false">N968/P968</f>
        <v>0.32%</v>
      </c>
      <c r="M968" s="0" t="n">
        <v>38</v>
      </c>
      <c r="N968" s="0" t="n">
        <v>1034</v>
      </c>
      <c r="O968" s="0" t="str">
        <f aca="false">H968/N968</f>
        <v>0.20 €</v>
      </c>
      <c r="P968" s="0" t="n">
        <v>324500</v>
      </c>
      <c r="Q968" s="0" t="str">
        <f aca="false">I968/H968</f>
        <v>285%</v>
      </c>
      <c r="R968" s="0" t="str">
        <f aca="false">I968/M968</f>
        <v>15.58 €</v>
      </c>
      <c r="S968" s="0" t="str">
        <f aca="false">H968/M968</f>
        <v>5.46 €</v>
      </c>
      <c r="T968" s="0" t="str">
        <f aca="false">M968/N968</f>
        <v>4%</v>
      </c>
    </row>
    <row r="969" customFormat="false" ht="15.75" hidden="false" customHeight="true" outlineLevel="0" collapsed="false">
      <c r="A969" s="0" t="n">
        <v>4235826497063030</v>
      </c>
      <c r="B969" s="0" t="s">
        <v>120</v>
      </c>
      <c r="C969" s="0" t="s">
        <v>49</v>
      </c>
      <c r="F969" s="0" t="n">
        <v>2020</v>
      </c>
      <c r="G969" s="0" t="n">
        <v>4</v>
      </c>
      <c r="H969" s="0" t="n">
        <v>72.45</v>
      </c>
      <c r="I969" s="0" t="n">
        <v>204</v>
      </c>
      <c r="J969" s="0" t="str">
        <f aca="false">I969-H969</f>
        <v>£ 131.55</v>
      </c>
      <c r="K969" s="0" t="str">
        <f aca="false">H969/I969</f>
        <v>35.51%</v>
      </c>
      <c r="L969" s="0" t="str">
        <f aca="false">N969/P969</f>
        <v>0.18%</v>
      </c>
      <c r="M969" s="0" t="n">
        <v>17</v>
      </c>
      <c r="N969" s="0" t="n">
        <v>366</v>
      </c>
      <c r="O969" s="0" t="str">
        <f aca="false">H969/N969</f>
        <v>£ 0.20</v>
      </c>
      <c r="P969" s="0" t="n">
        <v>208187</v>
      </c>
      <c r="Q969" s="0" t="str">
        <f aca="false">I969/H969</f>
        <v>282%</v>
      </c>
      <c r="R969" s="0" t="str">
        <f aca="false">I969/M969</f>
        <v>£ 12.00</v>
      </c>
      <c r="S969" s="0" t="str">
        <f aca="false">H969/M969</f>
        <v>£ 4.26</v>
      </c>
      <c r="T969" s="0" t="str">
        <f aca="false">M969/N969</f>
        <v>5%</v>
      </c>
    </row>
    <row r="970" customFormat="false" ht="15.75" hidden="false" customHeight="true" outlineLevel="0" collapsed="false">
      <c r="A970" s="0" t="n">
        <v>3486179775234760</v>
      </c>
      <c r="B970" s="0" t="s">
        <v>120</v>
      </c>
      <c r="C970" s="0" t="s">
        <v>3</v>
      </c>
      <c r="F970" s="0" t="n">
        <v>2020</v>
      </c>
      <c r="G970" s="0" t="n">
        <v>4</v>
      </c>
      <c r="H970" s="0" t="n">
        <v>1746.89</v>
      </c>
      <c r="I970" s="0" t="n">
        <v>2662.32</v>
      </c>
      <c r="J970" s="0" t="str">
        <f aca="false">I970-H970</f>
        <v>915.43 €</v>
      </c>
      <c r="K970" s="0" t="str">
        <f aca="false">H970/I970</f>
        <v>65.62%</v>
      </c>
      <c r="L970" s="0" t="str">
        <f aca="false">N970/P970</f>
        <v>0.27%</v>
      </c>
      <c r="M970" s="0" t="n">
        <v>157</v>
      </c>
      <c r="N970" s="0" t="n">
        <v>3710</v>
      </c>
      <c r="O970" s="0" t="str">
        <f aca="false">H970/N970</f>
        <v>0.47 €</v>
      </c>
      <c r="P970" s="0" t="n">
        <v>1362150</v>
      </c>
      <c r="Q970" s="0" t="str">
        <f aca="false">I970/H970</f>
        <v>152%</v>
      </c>
      <c r="R970" s="0" t="str">
        <f aca="false">I970/M970</f>
        <v>16.96 €</v>
      </c>
      <c r="S970" s="0" t="str">
        <f aca="false">H970/M970</f>
        <v>11.13 €</v>
      </c>
      <c r="T970" s="0" t="str">
        <f aca="false">M970/N970</f>
        <v>4%</v>
      </c>
    </row>
    <row r="971" customFormat="false" ht="15.75" hidden="false" customHeight="true" outlineLevel="0" collapsed="false">
      <c r="A971" s="0" t="n">
        <v>1433932300440080</v>
      </c>
      <c r="B971" s="0" t="s">
        <v>120</v>
      </c>
      <c r="C971" s="0" t="s">
        <v>50</v>
      </c>
      <c r="F971" s="0" t="n">
        <v>2020</v>
      </c>
      <c r="G971" s="0" t="n">
        <v>4</v>
      </c>
      <c r="H971" s="0" t="n">
        <v>95.04</v>
      </c>
      <c r="I971" s="0" t="n">
        <v>356.46</v>
      </c>
      <c r="J971" s="0" t="str">
        <f aca="false">I971-H971</f>
        <v>261.42 €</v>
      </c>
      <c r="K971" s="0" t="str">
        <f aca="false">H971/I971</f>
        <v>26.66%</v>
      </c>
      <c r="L971" s="0" t="str">
        <f aca="false">N971/P971</f>
        <v>0.27%</v>
      </c>
      <c r="M971" s="0" t="n">
        <v>27</v>
      </c>
      <c r="N971" s="0" t="n">
        <v>608</v>
      </c>
      <c r="O971" s="0" t="str">
        <f aca="false">H971/N971</f>
        <v>0.16 €</v>
      </c>
      <c r="P971" s="0" t="n">
        <v>227500</v>
      </c>
      <c r="Q971" s="0" t="str">
        <f aca="false">I971/H971</f>
        <v>375%</v>
      </c>
      <c r="R971" s="0" t="str">
        <f aca="false">I971/M971</f>
        <v>13.20 €</v>
      </c>
      <c r="S971" s="0" t="str">
        <f aca="false">H971/M971</f>
        <v>3.52 €</v>
      </c>
      <c r="T971" s="0" t="str">
        <f aca="false">M971/N971</f>
        <v>4%</v>
      </c>
    </row>
    <row r="972" customFormat="false" ht="15.75" hidden="false" customHeight="true" outlineLevel="0" collapsed="false">
      <c r="A972" s="0" t="n">
        <v>1408918126466050</v>
      </c>
      <c r="B972" s="0" t="s">
        <v>120</v>
      </c>
      <c r="C972" s="0" t="s">
        <v>51</v>
      </c>
      <c r="F972" s="0" t="n">
        <v>2020</v>
      </c>
      <c r="G972" s="0" t="n">
        <v>4</v>
      </c>
      <c r="H972" s="0" t="n">
        <v>434.02</v>
      </c>
      <c r="I972" s="0" t="n">
        <v>609.5</v>
      </c>
      <c r="J972" s="0" t="str">
        <f aca="false">I972-H972</f>
        <v>175.48 €</v>
      </c>
      <c r="K972" s="0" t="str">
        <f aca="false">H972/I972</f>
        <v>71.21%</v>
      </c>
      <c r="L972" s="0" t="str">
        <f aca="false">N972/P972</f>
        <v>0.32%</v>
      </c>
      <c r="M972" s="0" t="n">
        <v>43</v>
      </c>
      <c r="N972" s="0" t="n">
        <v>2157</v>
      </c>
      <c r="O972" s="0" t="str">
        <f aca="false">H972/N972</f>
        <v>0.20 €</v>
      </c>
      <c r="P972" s="0" t="n">
        <v>667465</v>
      </c>
      <c r="Q972" s="0" t="str">
        <f aca="false">I972/H972</f>
        <v>140%</v>
      </c>
      <c r="R972" s="0" t="str">
        <f aca="false">I972/M972</f>
        <v>14.17 €</v>
      </c>
      <c r="S972" s="0" t="str">
        <f aca="false">H972/M972</f>
        <v>10.09 €</v>
      </c>
      <c r="T972" s="0" t="str">
        <f aca="false">M972/N972</f>
        <v>2%</v>
      </c>
    </row>
    <row r="973" customFormat="false" ht="15.75" hidden="false" customHeight="true" outlineLevel="0" collapsed="false">
      <c r="A973" s="0" t="n">
        <v>4066587483875890</v>
      </c>
      <c r="B973" s="0" t="s">
        <v>120</v>
      </c>
      <c r="C973" s="0" t="s">
        <v>52</v>
      </c>
      <c r="F973" s="0" t="n">
        <v>2020</v>
      </c>
      <c r="G973" s="0" t="n">
        <v>4</v>
      </c>
      <c r="H973" s="0" t="n">
        <v>396.41</v>
      </c>
      <c r="I973" s="0" t="n">
        <v>407</v>
      </c>
      <c r="J973" s="0" t="str">
        <f aca="false">I973-H973</f>
        <v>10.59 €</v>
      </c>
      <c r="K973" s="0" t="str">
        <f aca="false">H973/I973</f>
        <v>97.40%</v>
      </c>
      <c r="L973" s="0" t="str">
        <f aca="false">N973/P973</f>
        <v>0.38%</v>
      </c>
      <c r="M973" s="0" t="n">
        <v>26</v>
      </c>
      <c r="N973" s="0" t="n">
        <v>1803</v>
      </c>
      <c r="O973" s="0" t="str">
        <f aca="false">H973/N973</f>
        <v>0.22 €</v>
      </c>
      <c r="P973" s="0" t="n">
        <v>468823</v>
      </c>
      <c r="Q973" s="0" t="str">
        <f aca="false">I973/H973</f>
        <v>103%</v>
      </c>
      <c r="R973" s="0" t="str">
        <f aca="false">I973/M973</f>
        <v>15.65 €</v>
      </c>
      <c r="S973" s="0" t="str">
        <f aca="false">H973/M973</f>
        <v>15.25 €</v>
      </c>
      <c r="T973" s="0" t="str">
        <f aca="false">M973/N973</f>
        <v>1%</v>
      </c>
    </row>
    <row r="974" customFormat="false" ht="15.75" hidden="false" customHeight="true" outlineLevel="0" collapsed="false">
      <c r="A974" s="0" t="n">
        <v>4235826497063030</v>
      </c>
      <c r="B974" s="0" t="s">
        <v>120</v>
      </c>
      <c r="C974" s="0" t="s">
        <v>49</v>
      </c>
      <c r="F974" s="0" t="n">
        <v>2020</v>
      </c>
      <c r="G974" s="0" t="n">
        <v>5</v>
      </c>
      <c r="H974" s="0" t="n">
        <v>76.66</v>
      </c>
      <c r="I974" s="0" t="n">
        <v>135</v>
      </c>
      <c r="J974" s="0" t="str">
        <f aca="false">I974-H974</f>
        <v>£ 58.34</v>
      </c>
      <c r="K974" s="0" t="str">
        <f aca="false">H974/I974</f>
        <v>56.79%</v>
      </c>
      <c r="L974" s="0" t="str">
        <f aca="false">N974/P974</f>
        <v>0.12%</v>
      </c>
      <c r="M974" s="0" t="n">
        <v>8</v>
      </c>
      <c r="N974" s="0" t="n">
        <v>291</v>
      </c>
      <c r="O974" s="0" t="str">
        <f aca="false">H974/N974</f>
        <v>£ 0.26</v>
      </c>
      <c r="P974" s="0" t="n">
        <v>250222</v>
      </c>
      <c r="Q974" s="0" t="str">
        <f aca="false">I974/H974</f>
        <v>176%</v>
      </c>
      <c r="R974" s="0" t="str">
        <f aca="false">I974/M974</f>
        <v>£ 16.88</v>
      </c>
      <c r="S974" s="0" t="str">
        <f aca="false">H974/M974</f>
        <v>£ 9.58</v>
      </c>
      <c r="T974" s="0" t="str">
        <f aca="false">M974/N974</f>
        <v>3%</v>
      </c>
    </row>
    <row r="975" customFormat="false" ht="15.75" hidden="false" customHeight="true" outlineLevel="0" collapsed="false">
      <c r="A975" s="0" t="n">
        <v>3486179775234760</v>
      </c>
      <c r="B975" s="0" t="s">
        <v>120</v>
      </c>
      <c r="C975" s="0" t="s">
        <v>3</v>
      </c>
      <c r="F975" s="0" t="n">
        <v>2020</v>
      </c>
      <c r="G975" s="0" t="n">
        <v>5</v>
      </c>
      <c r="H975" s="0" t="n">
        <v>2040.28</v>
      </c>
      <c r="I975" s="0" t="n">
        <v>2791.2</v>
      </c>
      <c r="J975" s="0" t="str">
        <f aca="false">I975-H975</f>
        <v>750.92 €</v>
      </c>
      <c r="K975" s="0" t="str">
        <f aca="false">H975/I975</f>
        <v>73.10%</v>
      </c>
      <c r="L975" s="0" t="str">
        <f aca="false">N975/P975</f>
        <v>0.18%</v>
      </c>
      <c r="M975" s="0" t="n">
        <v>183</v>
      </c>
      <c r="N975" s="0" t="n">
        <v>4280</v>
      </c>
      <c r="O975" s="0" t="str">
        <f aca="false">H975/N975</f>
        <v>0.48 €</v>
      </c>
      <c r="P975" s="0" t="n">
        <v>2387288</v>
      </c>
      <c r="Q975" s="0" t="str">
        <f aca="false">I975/H975</f>
        <v>137%</v>
      </c>
      <c r="R975" s="0" t="str">
        <f aca="false">I975/M975</f>
        <v>15.25 €</v>
      </c>
      <c r="S975" s="0" t="str">
        <f aca="false">H975/M975</f>
        <v>11.15 €</v>
      </c>
      <c r="T975" s="0" t="str">
        <f aca="false">M975/N975</f>
        <v>4%</v>
      </c>
    </row>
    <row r="976" customFormat="false" ht="15.75" hidden="false" customHeight="true" outlineLevel="0" collapsed="false">
      <c r="A976" s="0" t="n">
        <v>1433932300440080</v>
      </c>
      <c r="B976" s="0" t="s">
        <v>120</v>
      </c>
      <c r="C976" s="0" t="s">
        <v>50</v>
      </c>
      <c r="F976" s="0" t="n">
        <v>2020</v>
      </c>
      <c r="G976" s="0" t="n">
        <v>5</v>
      </c>
      <c r="H976" s="0" t="n">
        <v>142.07</v>
      </c>
      <c r="I976" s="0" t="n">
        <v>465.8</v>
      </c>
      <c r="J976" s="0" t="str">
        <f aca="false">I976-H976</f>
        <v>323.73 €</v>
      </c>
      <c r="K976" s="0" t="str">
        <f aca="false">H976/I976</f>
        <v>30.50%</v>
      </c>
      <c r="L976" s="0" t="str">
        <f aca="false">N976/P976</f>
        <v>0.35%</v>
      </c>
      <c r="M976" s="0" t="n">
        <v>31</v>
      </c>
      <c r="N976" s="0" t="n">
        <v>479</v>
      </c>
      <c r="O976" s="0" t="str">
        <f aca="false">H976/N976</f>
        <v>0.30 €</v>
      </c>
      <c r="P976" s="0" t="n">
        <v>135426</v>
      </c>
      <c r="Q976" s="0" t="str">
        <f aca="false">I976/H976</f>
        <v>328%</v>
      </c>
      <c r="R976" s="0" t="str">
        <f aca="false">I976/M976</f>
        <v>15.03 €</v>
      </c>
      <c r="S976" s="0" t="str">
        <f aca="false">H976/M976</f>
        <v>4.58 €</v>
      </c>
      <c r="T976" s="0" t="str">
        <f aca="false">M976/N976</f>
        <v>6%</v>
      </c>
    </row>
    <row r="977" customFormat="false" ht="15.75" hidden="false" customHeight="true" outlineLevel="0" collapsed="false">
      <c r="A977" s="0" t="n">
        <v>1408918126466050</v>
      </c>
      <c r="B977" s="0" t="s">
        <v>120</v>
      </c>
      <c r="C977" s="0" t="s">
        <v>51</v>
      </c>
      <c r="F977" s="0" t="n">
        <v>2020</v>
      </c>
      <c r="G977" s="0" t="n">
        <v>5</v>
      </c>
      <c r="H977" s="0" t="n">
        <v>242.94</v>
      </c>
      <c r="I977" s="0" t="n">
        <v>325</v>
      </c>
      <c r="J977" s="0" t="str">
        <f aca="false">I977-H977</f>
        <v>82.06 €</v>
      </c>
      <c r="K977" s="0" t="str">
        <f aca="false">H977/I977</f>
        <v>74.75%</v>
      </c>
      <c r="L977" s="0" t="str">
        <f aca="false">N977/P977</f>
        <v>0.34%</v>
      </c>
      <c r="M977" s="0" t="n">
        <v>21</v>
      </c>
      <c r="N977" s="0" t="n">
        <v>898</v>
      </c>
      <c r="O977" s="0" t="str">
        <f aca="false">H977/N977</f>
        <v>0.27 €</v>
      </c>
      <c r="P977" s="0" t="n">
        <v>267777</v>
      </c>
      <c r="Q977" s="0" t="str">
        <f aca="false">I977/H977</f>
        <v>134%</v>
      </c>
      <c r="R977" s="0" t="str">
        <f aca="false">I977/M977</f>
        <v>15.48 €</v>
      </c>
      <c r="S977" s="0" t="str">
        <f aca="false">H977/M977</f>
        <v>11.57 €</v>
      </c>
      <c r="T977" s="0" t="str">
        <f aca="false">M977/N977</f>
        <v>2%</v>
      </c>
    </row>
    <row r="978" customFormat="false" ht="15.75" hidden="false" customHeight="true" outlineLevel="0" collapsed="false">
      <c r="A978" s="0" t="n">
        <v>4066587483875890</v>
      </c>
      <c r="B978" s="0" t="s">
        <v>120</v>
      </c>
      <c r="C978" s="0" t="s">
        <v>52</v>
      </c>
      <c r="F978" s="0" t="n">
        <v>2020</v>
      </c>
      <c r="G978" s="0" t="n">
        <v>5</v>
      </c>
      <c r="H978" s="0" t="n">
        <v>90.09</v>
      </c>
      <c r="I978" s="0" t="n">
        <v>137</v>
      </c>
      <c r="J978" s="0" t="str">
        <f aca="false">I978-H978</f>
        <v>46.91 €</v>
      </c>
      <c r="K978" s="0" t="str">
        <f aca="false">H978/I978</f>
        <v>65.76%</v>
      </c>
      <c r="L978" s="0" t="str">
        <f aca="false">N978/P978</f>
        <v>0.24%</v>
      </c>
      <c r="M978" s="0" t="n">
        <v>7</v>
      </c>
      <c r="N978" s="0" t="n">
        <v>461</v>
      </c>
      <c r="O978" s="0" t="str">
        <f aca="false">H978/N978</f>
        <v>0.20 €</v>
      </c>
      <c r="P978" s="0" t="n">
        <v>190442</v>
      </c>
      <c r="Q978" s="0" t="str">
        <f aca="false">I978/H978</f>
        <v>152%</v>
      </c>
      <c r="R978" s="0" t="str">
        <f aca="false">I978/M978</f>
        <v>19.57 €</v>
      </c>
      <c r="S978" s="0" t="str">
        <f aca="false">H978/M978</f>
        <v>12.87 €</v>
      </c>
      <c r="T978" s="0" t="str">
        <f aca="false">M978/N978</f>
        <v>2%</v>
      </c>
    </row>
    <row r="979" customFormat="false" ht="15.75" hidden="false" customHeight="true" outlineLevel="0" collapsed="false">
      <c r="A979" s="0" t="n">
        <v>4235826497063030</v>
      </c>
      <c r="B979" s="0" t="s">
        <v>120</v>
      </c>
      <c r="C979" s="0" t="s">
        <v>49</v>
      </c>
      <c r="F979" s="0" t="n">
        <v>2020</v>
      </c>
      <c r="G979" s="0" t="n">
        <v>6</v>
      </c>
      <c r="H979" s="0" t="n">
        <v>64.23</v>
      </c>
      <c r="I979" s="0" t="n">
        <v>150</v>
      </c>
      <c r="J979" s="0" t="str">
        <f aca="false">I979-H979</f>
        <v>£ 85.77</v>
      </c>
      <c r="K979" s="0" t="str">
        <f aca="false">H979/I979</f>
        <v>42.82%</v>
      </c>
      <c r="L979" s="0" t="str">
        <f aca="false">N979/P979</f>
        <v>0.18%</v>
      </c>
      <c r="M979" s="0" t="n">
        <v>7</v>
      </c>
      <c r="N979" s="0" t="n">
        <v>261</v>
      </c>
      <c r="O979" s="0" t="str">
        <f aca="false">H979/N979</f>
        <v>£ 0.25</v>
      </c>
      <c r="P979" s="0" t="n">
        <v>144105</v>
      </c>
      <c r="Q979" s="0" t="str">
        <f aca="false">I979/H979</f>
        <v>234%</v>
      </c>
      <c r="R979" s="0" t="str">
        <f aca="false">I979/M979</f>
        <v>£ 21.43</v>
      </c>
      <c r="S979" s="0" t="str">
        <f aca="false">H979/M979</f>
        <v>£ 9.18</v>
      </c>
      <c r="T979" s="0" t="str">
        <f aca="false">M979/N979</f>
        <v>3%</v>
      </c>
    </row>
    <row r="980" customFormat="false" ht="15.75" hidden="false" customHeight="true" outlineLevel="0" collapsed="false">
      <c r="A980" s="0" t="n">
        <v>3486179775234760</v>
      </c>
      <c r="B980" s="0" t="s">
        <v>120</v>
      </c>
      <c r="C980" s="0" t="s">
        <v>3</v>
      </c>
      <c r="F980" s="0" t="n">
        <v>2020</v>
      </c>
      <c r="G980" s="0" t="n">
        <v>6</v>
      </c>
      <c r="H980" s="0" t="n">
        <v>355.81</v>
      </c>
      <c r="I980" s="0" t="n">
        <v>510.47</v>
      </c>
      <c r="J980" s="0" t="str">
        <f aca="false">I980-H980</f>
        <v>154.66 €</v>
      </c>
      <c r="K980" s="0" t="str">
        <f aca="false">H980/I980</f>
        <v>69.70%</v>
      </c>
      <c r="L980" s="0" t="str">
        <f aca="false">N980/P980</f>
        <v>0.20%</v>
      </c>
      <c r="M980" s="0" t="n">
        <v>37</v>
      </c>
      <c r="N980" s="0" t="n">
        <v>687</v>
      </c>
      <c r="O980" s="0" t="str">
        <f aca="false">H980/N980</f>
        <v>0.52 €</v>
      </c>
      <c r="P980" s="0" t="n">
        <v>340964</v>
      </c>
      <c r="Q980" s="0" t="str">
        <f aca="false">I980/H980</f>
        <v>143%</v>
      </c>
      <c r="R980" s="0" t="str">
        <f aca="false">I980/M980</f>
        <v>13.80 €</v>
      </c>
      <c r="S980" s="0" t="str">
        <f aca="false">H980/M980</f>
        <v>9.62 €</v>
      </c>
      <c r="T980" s="0" t="str">
        <f aca="false">M980/N980</f>
        <v>5%</v>
      </c>
    </row>
    <row r="981" customFormat="false" ht="15.75" hidden="false" customHeight="true" outlineLevel="0" collapsed="false">
      <c r="A981" s="0" t="n">
        <v>1433932300440080</v>
      </c>
      <c r="B981" s="0" t="s">
        <v>120</v>
      </c>
      <c r="C981" s="0" t="s">
        <v>50</v>
      </c>
      <c r="F981" s="0" t="n">
        <v>2020</v>
      </c>
      <c r="G981" s="0" t="n">
        <v>6</v>
      </c>
      <c r="H981" s="0" t="n">
        <v>43.97</v>
      </c>
      <c r="I981" s="0" t="n">
        <v>47</v>
      </c>
      <c r="J981" s="0" t="str">
        <f aca="false">I981-H981</f>
        <v>3.03 €</v>
      </c>
      <c r="K981" s="0" t="str">
        <f aca="false">H981/I981</f>
        <v>93.55%</v>
      </c>
      <c r="L981" s="0" t="str">
        <f aca="false">N981/P981</f>
        <v>0.21%</v>
      </c>
      <c r="M981" s="0" t="n">
        <v>4</v>
      </c>
      <c r="N981" s="0" t="n">
        <v>177</v>
      </c>
      <c r="O981" s="0" t="str">
        <f aca="false">H981/N981</f>
        <v>0.25 €</v>
      </c>
      <c r="P981" s="0" t="n">
        <v>85633</v>
      </c>
      <c r="Q981" s="0" t="str">
        <f aca="false">I981/H981</f>
        <v>107%</v>
      </c>
      <c r="R981" s="0" t="str">
        <f aca="false">I981/M981</f>
        <v>11.75 €</v>
      </c>
      <c r="S981" s="0" t="str">
        <f aca="false">H981/M981</f>
        <v>10.99 €</v>
      </c>
      <c r="T981" s="0" t="str">
        <f aca="false">M981/N981</f>
        <v>2%</v>
      </c>
    </row>
    <row r="982" customFormat="false" ht="15.75" hidden="false" customHeight="true" outlineLevel="0" collapsed="false">
      <c r="A982" s="0" t="n">
        <v>1408918126466050</v>
      </c>
      <c r="B982" s="0" t="s">
        <v>120</v>
      </c>
      <c r="C982" s="0" t="s">
        <v>51</v>
      </c>
      <c r="F982" s="0" t="n">
        <v>2020</v>
      </c>
      <c r="G982" s="0" t="n">
        <v>6</v>
      </c>
      <c r="H982" s="0" t="n">
        <v>51.33</v>
      </c>
      <c r="I982" s="0" t="n">
        <v>101</v>
      </c>
      <c r="J982" s="0" t="str">
        <f aca="false">I982-H982</f>
        <v>49.67 €</v>
      </c>
      <c r="K982" s="0" t="str">
        <f aca="false">H982/I982</f>
        <v>50.82%</v>
      </c>
      <c r="L982" s="0" t="str">
        <f aca="false">N982/P982</f>
        <v>0.30%</v>
      </c>
      <c r="M982" s="0" t="n">
        <v>9</v>
      </c>
      <c r="N982" s="0" t="n">
        <v>317</v>
      </c>
      <c r="O982" s="0" t="str">
        <f aca="false">H982/N982</f>
        <v>0.16 €</v>
      </c>
      <c r="P982" s="0" t="n">
        <v>106154</v>
      </c>
      <c r="Q982" s="0" t="str">
        <f aca="false">I982/H982</f>
        <v>197%</v>
      </c>
      <c r="R982" s="0" t="str">
        <f aca="false">I982/M982</f>
        <v>11.22 €</v>
      </c>
      <c r="S982" s="0" t="str">
        <f aca="false">H982/M982</f>
        <v>5.70 €</v>
      </c>
      <c r="T982" s="0" t="str">
        <f aca="false">M982/N982</f>
        <v>3%</v>
      </c>
    </row>
    <row r="983" customFormat="false" ht="15.75" hidden="false" customHeight="true" outlineLevel="0" collapsed="false">
      <c r="A983" s="0" t="n">
        <v>4066587483875890</v>
      </c>
      <c r="B983" s="0" t="s">
        <v>120</v>
      </c>
      <c r="C983" s="0" t="s">
        <v>52</v>
      </c>
      <c r="F983" s="0" t="n">
        <v>2020</v>
      </c>
      <c r="G983" s="0" t="n">
        <v>6</v>
      </c>
      <c r="H983" s="0" t="n">
        <v>36.84</v>
      </c>
      <c r="I983" s="0" t="n">
        <v>142</v>
      </c>
      <c r="J983" s="0" t="str">
        <f aca="false">I983-H983</f>
        <v>105.16 €</v>
      </c>
      <c r="K983" s="0" t="str">
        <f aca="false">H983/I983</f>
        <v>25.94%</v>
      </c>
      <c r="L983" s="0" t="str">
        <f aca="false">N983/P983</f>
        <v>0.28%</v>
      </c>
      <c r="M983" s="0" t="n">
        <v>10</v>
      </c>
      <c r="N983" s="0" t="n">
        <v>230</v>
      </c>
      <c r="O983" s="0" t="str">
        <f aca="false">H983/N983</f>
        <v>0.16 €</v>
      </c>
      <c r="P983" s="0" t="n">
        <v>83527</v>
      </c>
      <c r="Q983" s="0" t="str">
        <f aca="false">I983/H983</f>
        <v>385%</v>
      </c>
      <c r="R983" s="0" t="str">
        <f aca="false">I983/M983</f>
        <v>14.20 €</v>
      </c>
      <c r="S983" s="0" t="str">
        <f aca="false">H983/M983</f>
        <v>3.68 €</v>
      </c>
      <c r="T983" s="0" t="str">
        <f aca="false">M983/N983</f>
        <v>4%</v>
      </c>
    </row>
    <row r="984" customFormat="false" ht="15.75" hidden="false" customHeight="true" outlineLevel="0" collapsed="false">
      <c r="A984" s="0" t="n">
        <v>4235826497063030</v>
      </c>
      <c r="B984" s="0" t="s">
        <v>120</v>
      </c>
      <c r="C984" s="0" t="s">
        <v>49</v>
      </c>
      <c r="F984" s="0" t="n">
        <v>2020</v>
      </c>
      <c r="G984" s="0" t="n">
        <v>7</v>
      </c>
      <c r="H984" s="0" t="n">
        <v>80.75</v>
      </c>
      <c r="I984" s="0" t="n">
        <v>124.66</v>
      </c>
      <c r="J984" s="0" t="str">
        <f aca="false">I984-H984</f>
        <v>£ 43.91</v>
      </c>
      <c r="K984" s="0" t="str">
        <f aca="false">H984/I984</f>
        <v>64.78%</v>
      </c>
      <c r="L984" s="0" t="str">
        <f aca="false">N984/P984</f>
        <v>0.19%</v>
      </c>
      <c r="M984" s="0" t="n">
        <v>6</v>
      </c>
      <c r="N984" s="0" t="n">
        <v>383</v>
      </c>
      <c r="O984" s="0" t="str">
        <f aca="false">H984/N984</f>
        <v>£ 0.21</v>
      </c>
      <c r="P984" s="0" t="n">
        <v>206927</v>
      </c>
      <c r="Q984" s="0" t="str">
        <f aca="false">I984/H984</f>
        <v>154%</v>
      </c>
      <c r="R984" s="0" t="str">
        <f aca="false">I984/M984</f>
        <v>£ 20.78</v>
      </c>
      <c r="S984" s="0" t="str">
        <f aca="false">H984/M984</f>
        <v>£ 13.46</v>
      </c>
      <c r="T984" s="0" t="str">
        <f aca="false">M984/N984</f>
        <v>2%</v>
      </c>
    </row>
    <row r="985" customFormat="false" ht="15.75" hidden="false" customHeight="true" outlineLevel="0" collapsed="false">
      <c r="A985" s="0" t="n">
        <v>3486179775234760</v>
      </c>
      <c r="B985" s="0" t="s">
        <v>120</v>
      </c>
      <c r="C985" s="0" t="s">
        <v>3</v>
      </c>
      <c r="F985" s="0" t="n">
        <v>2020</v>
      </c>
      <c r="G985" s="0" t="n">
        <v>7</v>
      </c>
      <c r="H985" s="0" t="n">
        <v>571.04</v>
      </c>
      <c r="I985" s="0" t="n">
        <v>866.63</v>
      </c>
      <c r="J985" s="0" t="str">
        <f aca="false">I985-H985</f>
        <v>295.59 €</v>
      </c>
      <c r="K985" s="0" t="str">
        <f aca="false">H985/I985</f>
        <v>65.89%</v>
      </c>
      <c r="L985" s="0" t="str">
        <f aca="false">N985/P985</f>
        <v>0.23%</v>
      </c>
      <c r="M985" s="0" t="n">
        <v>54</v>
      </c>
      <c r="N985" s="0" t="n">
        <v>1220</v>
      </c>
      <c r="O985" s="0" t="str">
        <f aca="false">H985/N985</f>
        <v>0.47 €</v>
      </c>
      <c r="P985" s="0" t="n">
        <v>537193</v>
      </c>
      <c r="Q985" s="0" t="str">
        <f aca="false">I985/H985</f>
        <v>152%</v>
      </c>
      <c r="R985" s="0" t="str">
        <f aca="false">I985/M985</f>
        <v>16.05 €</v>
      </c>
      <c r="S985" s="0" t="str">
        <f aca="false">H985/M985</f>
        <v>10.57 €</v>
      </c>
      <c r="T985" s="0" t="str">
        <f aca="false">M985/N985</f>
        <v>4%</v>
      </c>
    </row>
    <row r="986" customFormat="false" ht="15.75" hidden="false" customHeight="true" outlineLevel="0" collapsed="false">
      <c r="A986" s="0" t="n">
        <v>1433932300440080</v>
      </c>
      <c r="B986" s="0" t="s">
        <v>120</v>
      </c>
      <c r="C986" s="0" t="s">
        <v>50</v>
      </c>
      <c r="F986" s="0" t="n">
        <v>2020</v>
      </c>
      <c r="G986" s="0" t="n">
        <v>7</v>
      </c>
      <c r="H986" s="0" t="n">
        <v>35.46</v>
      </c>
      <c r="I986" s="0" t="n">
        <v>83.74</v>
      </c>
      <c r="J986" s="0" t="str">
        <f aca="false">I986-H986</f>
        <v>48.28 €</v>
      </c>
      <c r="K986" s="0" t="str">
        <f aca="false">H986/I986</f>
        <v>42.35%</v>
      </c>
      <c r="L986" s="0" t="str">
        <f aca="false">N986/P986</f>
        <v>0.19%</v>
      </c>
      <c r="M986" s="0" t="n">
        <v>7</v>
      </c>
      <c r="N986" s="0" t="n">
        <v>174</v>
      </c>
      <c r="O986" s="0" t="str">
        <f aca="false">H986/N986</f>
        <v>0.20 €</v>
      </c>
      <c r="P986" s="0" t="n">
        <v>89405</v>
      </c>
      <c r="Q986" s="0" t="str">
        <f aca="false">I986/H986</f>
        <v>236%</v>
      </c>
      <c r="R986" s="0" t="str">
        <f aca="false">I986/M986</f>
        <v>11.96 €</v>
      </c>
      <c r="S986" s="0" t="str">
        <f aca="false">H986/M986</f>
        <v>5.07 €</v>
      </c>
      <c r="T986" s="0" t="str">
        <f aca="false">M986/N986</f>
        <v>4%</v>
      </c>
    </row>
    <row r="987" customFormat="false" ht="15.75" hidden="false" customHeight="true" outlineLevel="0" collapsed="false">
      <c r="A987" s="0" t="n">
        <v>1408918126466050</v>
      </c>
      <c r="B987" s="0" t="s">
        <v>120</v>
      </c>
      <c r="C987" s="0" t="s">
        <v>51</v>
      </c>
      <c r="F987" s="0" t="n">
        <v>2020</v>
      </c>
      <c r="G987" s="0" t="n">
        <v>7</v>
      </c>
      <c r="H987" s="0" t="n">
        <v>57.44</v>
      </c>
      <c r="I987" s="0" t="n">
        <v>204.16</v>
      </c>
      <c r="J987" s="0" t="str">
        <f aca="false">I987-H987</f>
        <v>146.72 €</v>
      </c>
      <c r="K987" s="0" t="str">
        <f aca="false">H987/I987</f>
        <v>28.13%</v>
      </c>
      <c r="L987" s="0" t="str">
        <f aca="false">N987/P987</f>
        <v>0.39%</v>
      </c>
      <c r="M987" s="0" t="n">
        <v>14</v>
      </c>
      <c r="N987" s="0" t="n">
        <v>398</v>
      </c>
      <c r="O987" s="0" t="str">
        <f aca="false">H987/N987</f>
        <v>0.14 €</v>
      </c>
      <c r="P987" s="0" t="n">
        <v>102908</v>
      </c>
      <c r="Q987" s="0" t="str">
        <f aca="false">I987/H987</f>
        <v>355%</v>
      </c>
      <c r="R987" s="0" t="str">
        <f aca="false">I987/M987</f>
        <v>14.58 €</v>
      </c>
      <c r="S987" s="0" t="str">
        <f aca="false">H987/M987</f>
        <v>4.10 €</v>
      </c>
      <c r="T987" s="0" t="str">
        <f aca="false">M987/N987</f>
        <v>4%</v>
      </c>
    </row>
    <row r="988" customFormat="false" ht="15.75" hidden="false" customHeight="true" outlineLevel="0" collapsed="false">
      <c r="A988" s="0" t="n">
        <v>4066587483875890</v>
      </c>
      <c r="B988" s="0" t="s">
        <v>120</v>
      </c>
      <c r="C988" s="0" t="s">
        <v>52</v>
      </c>
      <c r="F988" s="0" t="n">
        <v>2020</v>
      </c>
      <c r="G988" s="0" t="n">
        <v>7</v>
      </c>
      <c r="H988" s="0" t="n">
        <v>39.44</v>
      </c>
      <c r="I988" s="0" t="n">
        <v>99</v>
      </c>
      <c r="J988" s="0" t="str">
        <f aca="false">I988-H988</f>
        <v>59.56 €</v>
      </c>
      <c r="K988" s="0" t="str">
        <f aca="false">H988/I988</f>
        <v>39.84%</v>
      </c>
      <c r="L988" s="0" t="str">
        <f aca="false">N988/P988</f>
        <v>0.28%</v>
      </c>
      <c r="M988" s="0" t="n">
        <v>6</v>
      </c>
      <c r="N988" s="0" t="n">
        <v>254</v>
      </c>
      <c r="O988" s="0" t="str">
        <f aca="false">H988/N988</f>
        <v>0.16 €</v>
      </c>
      <c r="P988" s="0" t="n">
        <v>91593</v>
      </c>
      <c r="Q988" s="0" t="str">
        <f aca="false">I988/H988</f>
        <v>251%</v>
      </c>
      <c r="R988" s="0" t="str">
        <f aca="false">I988/M988</f>
        <v>16.50 €</v>
      </c>
      <c r="S988" s="0" t="str">
        <f aca="false">H988/M988</f>
        <v>6.57 €</v>
      </c>
      <c r="T988" s="0" t="str">
        <f aca="false">M988/N988</f>
        <v>2%</v>
      </c>
    </row>
    <row r="989" customFormat="false" ht="15.75" hidden="false" customHeight="true" outlineLevel="0" collapsed="false">
      <c r="B989" s="0" t="s">
        <v>121</v>
      </c>
      <c r="C989" s="0" t="s">
        <v>3</v>
      </c>
      <c r="F989" s="0" t="n">
        <v>2020</v>
      </c>
      <c r="G989" s="0" t="n">
        <v>1</v>
      </c>
      <c r="H989" s="0" t="n">
        <v>898.04</v>
      </c>
      <c r="I989" s="0" t="n">
        <v>6285.07</v>
      </c>
      <c r="J989" s="0" t="str">
        <f aca="false">I989-H989</f>
        <v>5,387.03 €</v>
      </c>
      <c r="K989" s="0" t="str">
        <f aca="false">H989/I989</f>
        <v>14.29%</v>
      </c>
      <c r="L989" s="0" t="str">
        <f aca="false">N989/P989</f>
        <v>0.36%</v>
      </c>
      <c r="M989" s="0" t="n">
        <v>500</v>
      </c>
      <c r="N989" s="0" t="n">
        <v>7188</v>
      </c>
      <c r="O989" s="0" t="str">
        <f aca="false">H989/N989</f>
        <v>0.12 €</v>
      </c>
      <c r="P989" s="0" t="n">
        <v>2000049</v>
      </c>
      <c r="Q989" s="0" t="str">
        <f aca="false">I989/H989</f>
        <v>700%</v>
      </c>
      <c r="R989" s="0" t="str">
        <f aca="false">I989/M989</f>
        <v>12.57 €</v>
      </c>
      <c r="S989" s="0" t="str">
        <f aca="false">H989/M989</f>
        <v>1.80 €</v>
      </c>
      <c r="T989" s="0" t="str">
        <f aca="false">M989/N989</f>
        <v>7%</v>
      </c>
    </row>
    <row r="990" customFormat="false" ht="15.75" hidden="false" customHeight="true" outlineLevel="0" collapsed="false">
      <c r="B990" s="0" t="s">
        <v>121</v>
      </c>
      <c r="C990" s="0" t="s">
        <v>3</v>
      </c>
      <c r="F990" s="0" t="n">
        <v>2020</v>
      </c>
      <c r="G990" s="0" t="n">
        <v>2</v>
      </c>
      <c r="H990" s="0" t="n">
        <v>1265.95</v>
      </c>
      <c r="I990" s="0" t="n">
        <v>7357.11</v>
      </c>
      <c r="J990" s="0" t="str">
        <f aca="false">I990-H990</f>
        <v>6,091.16 €</v>
      </c>
      <c r="K990" s="0" t="str">
        <f aca="false">H990/I990</f>
        <v>17.21%</v>
      </c>
      <c r="L990" s="0" t="str">
        <f aca="false">N990/P990</f>
        <v>0.38%</v>
      </c>
      <c r="M990" s="0" t="n">
        <v>628</v>
      </c>
      <c r="N990" s="0" t="n">
        <v>9691</v>
      </c>
      <c r="O990" s="0" t="str">
        <f aca="false">H990/N990</f>
        <v>0.13 €</v>
      </c>
      <c r="P990" s="0" t="n">
        <v>2554507</v>
      </c>
      <c r="Q990" s="0" t="str">
        <f aca="false">I990/H990</f>
        <v>581%</v>
      </c>
      <c r="R990" s="0" t="str">
        <f aca="false">I990/M990</f>
        <v>11.72 €</v>
      </c>
      <c r="S990" s="0" t="str">
        <f aca="false">H990/M990</f>
        <v>2.02 €</v>
      </c>
      <c r="T990" s="0" t="str">
        <f aca="false">M990/N990</f>
        <v>6%</v>
      </c>
    </row>
    <row r="991" customFormat="false" ht="15.75" hidden="false" customHeight="true" outlineLevel="0" collapsed="false">
      <c r="B991" s="0" t="s">
        <v>121</v>
      </c>
      <c r="C991" s="0" t="s">
        <v>3</v>
      </c>
      <c r="F991" s="0" t="n">
        <v>2020</v>
      </c>
      <c r="G991" s="0" t="n">
        <v>3</v>
      </c>
      <c r="H991" s="0" t="n">
        <v>1613.99</v>
      </c>
      <c r="I991" s="0" t="n">
        <v>7474.55</v>
      </c>
      <c r="J991" s="0" t="str">
        <f aca="false">I991-H991</f>
        <v>5,860.56 €</v>
      </c>
      <c r="K991" s="0" t="str">
        <f aca="false">H991/I991</f>
        <v>21.59%</v>
      </c>
      <c r="L991" s="0" t="str">
        <f aca="false">N991/P991</f>
        <v>0.45%</v>
      </c>
      <c r="M991" s="0" t="n">
        <v>687</v>
      </c>
      <c r="N991" s="0" t="n">
        <v>12376</v>
      </c>
      <c r="O991" s="0" t="str">
        <f aca="false">H991/N991</f>
        <v>0.13 €</v>
      </c>
      <c r="P991" s="0" t="n">
        <v>2772463</v>
      </c>
      <c r="Q991" s="0" t="str">
        <f aca="false">I991/H991</f>
        <v>463%</v>
      </c>
      <c r="R991" s="0" t="str">
        <f aca="false">I991/M991</f>
        <v>10.88 €</v>
      </c>
      <c r="S991" s="0" t="str">
        <f aca="false">H991/M991</f>
        <v>2.35 €</v>
      </c>
      <c r="T991" s="0" t="str">
        <f aca="false">M991/N991</f>
        <v>6%</v>
      </c>
    </row>
    <row r="992" customFormat="false" ht="15.75" hidden="false" customHeight="true" outlineLevel="0" collapsed="false">
      <c r="B992" s="0" t="s">
        <v>121</v>
      </c>
      <c r="C992" s="0" t="s">
        <v>3</v>
      </c>
      <c r="F992" s="0" t="n">
        <v>2020</v>
      </c>
      <c r="G992" s="0" t="n">
        <v>4</v>
      </c>
      <c r="H992" s="0" t="n">
        <v>901.74</v>
      </c>
      <c r="I992" s="0" t="n">
        <v>3933.97</v>
      </c>
      <c r="J992" s="0" t="str">
        <f aca="false">I992-H992</f>
        <v>3,032.23 €</v>
      </c>
      <c r="K992" s="0" t="str">
        <f aca="false">H992/I992</f>
        <v>22.92%</v>
      </c>
      <c r="L992" s="0" t="str">
        <f aca="false">N992/P992</f>
        <v>0.37%</v>
      </c>
      <c r="M992" s="0" t="n">
        <v>364</v>
      </c>
      <c r="N992" s="0" t="n">
        <v>8545</v>
      </c>
      <c r="O992" s="0" t="str">
        <f aca="false">H992/N992</f>
        <v>0.11 €</v>
      </c>
      <c r="P992" s="0" t="n">
        <v>2329849</v>
      </c>
      <c r="Q992" s="0" t="str">
        <f aca="false">I992/H992</f>
        <v>436%</v>
      </c>
      <c r="R992" s="0" t="str">
        <f aca="false">I992/M992</f>
        <v>10.81 €</v>
      </c>
      <c r="S992" s="0" t="str">
        <f aca="false">H992/M992</f>
        <v>2.48 €</v>
      </c>
      <c r="T992" s="0" t="str">
        <f aca="false">M992/N992</f>
        <v>4%</v>
      </c>
    </row>
    <row r="993" customFormat="false" ht="15.75" hidden="false" customHeight="true" outlineLevel="0" collapsed="false">
      <c r="B993" s="0" t="s">
        <v>121</v>
      </c>
      <c r="C993" s="0" t="s">
        <v>3</v>
      </c>
      <c r="F993" s="0" t="n">
        <v>2020</v>
      </c>
      <c r="G993" s="0" t="n">
        <v>5</v>
      </c>
      <c r="H993" s="0" t="n">
        <v>739.38</v>
      </c>
      <c r="I993" s="0" t="n">
        <v>3176.4</v>
      </c>
      <c r="J993" s="0" t="str">
        <f aca="false">I993-H993</f>
        <v>2,437.02 €</v>
      </c>
      <c r="K993" s="0" t="str">
        <f aca="false">H993/I993</f>
        <v>23.28%</v>
      </c>
      <c r="L993" s="0" t="str">
        <f aca="false">N993/P993</f>
        <v>0.25%</v>
      </c>
      <c r="M993" s="0" t="n">
        <v>276</v>
      </c>
      <c r="N993" s="0" t="n">
        <v>4551</v>
      </c>
      <c r="O993" s="0" t="str">
        <f aca="false">H993/N993</f>
        <v>0.16 €</v>
      </c>
      <c r="P993" s="0" t="n">
        <v>1808746</v>
      </c>
      <c r="Q993" s="0" t="str">
        <f aca="false">I993/H993</f>
        <v>430%</v>
      </c>
      <c r="R993" s="0" t="str">
        <f aca="false">I993/M993</f>
        <v>11.51 €</v>
      </c>
      <c r="S993" s="0" t="str">
        <f aca="false">H993/M993</f>
        <v>2.68 €</v>
      </c>
      <c r="T993" s="0" t="str">
        <f aca="false">M993/N993</f>
        <v>6%</v>
      </c>
    </row>
    <row r="994" customFormat="false" ht="15.75" hidden="false" customHeight="true" outlineLevel="0" collapsed="false">
      <c r="B994" s="0" t="s">
        <v>121</v>
      </c>
      <c r="C994" s="0" t="s">
        <v>3</v>
      </c>
      <c r="F994" s="0" t="n">
        <v>2020</v>
      </c>
      <c r="G994" s="0" t="n">
        <v>6</v>
      </c>
      <c r="H994" s="0" t="n">
        <v>3023.66</v>
      </c>
      <c r="I994" s="0" t="n">
        <v>12734.59</v>
      </c>
      <c r="J994" s="0" t="str">
        <f aca="false">I994-H994</f>
        <v>9,710.93 €</v>
      </c>
      <c r="K994" s="0" t="str">
        <f aca="false">H994/I994</f>
        <v>23.74%</v>
      </c>
      <c r="L994" s="0" t="str">
        <f aca="false">N994/P994</f>
        <v>0.36%</v>
      </c>
      <c r="M994" s="0" t="n">
        <v>1093</v>
      </c>
      <c r="N994" s="0" t="n">
        <v>15775</v>
      </c>
      <c r="O994" s="0" t="str">
        <f aca="false">H994/N994</f>
        <v>0.19 €</v>
      </c>
      <c r="P994" s="0" t="n">
        <v>4421112</v>
      </c>
      <c r="Q994" s="0" t="str">
        <f aca="false">I994/H994</f>
        <v>421%</v>
      </c>
      <c r="R994" s="0" t="str">
        <f aca="false">I994/M994</f>
        <v>11.65 €</v>
      </c>
      <c r="S994" s="0" t="str">
        <f aca="false">H994/M994</f>
        <v>2.77 €</v>
      </c>
      <c r="T994" s="0" t="str">
        <f aca="false">M994/N994</f>
        <v>7%</v>
      </c>
    </row>
    <row r="995" customFormat="false" ht="15.75" hidden="false" customHeight="true" outlineLevel="0" collapsed="false">
      <c r="B995" s="0" t="s">
        <v>121</v>
      </c>
      <c r="C995" s="0" t="s">
        <v>3</v>
      </c>
      <c r="F995" s="0" t="n">
        <v>2020</v>
      </c>
      <c r="G995" s="0" t="n">
        <v>7</v>
      </c>
      <c r="H995" s="0" t="n">
        <v>2927.93</v>
      </c>
      <c r="I995" s="0" t="n">
        <v>14048.64</v>
      </c>
      <c r="J995" s="0" t="str">
        <f aca="false">I995-H995</f>
        <v>11,120.71 €</v>
      </c>
      <c r="K995" s="0" t="str">
        <f aca="false">H995/I995</f>
        <v>20.84%</v>
      </c>
      <c r="L995" s="0" t="str">
        <f aca="false">N995/P995</f>
        <v>0.39%</v>
      </c>
      <c r="M995" s="0" t="n">
        <v>1153</v>
      </c>
      <c r="N995" s="0" t="n">
        <v>16278</v>
      </c>
      <c r="O995" s="0" t="str">
        <f aca="false">H995/N995</f>
        <v>0.18 €</v>
      </c>
      <c r="P995" s="0" t="n">
        <v>4182965</v>
      </c>
      <c r="Q995" s="0" t="str">
        <f aca="false">I995/H995</f>
        <v>480%</v>
      </c>
      <c r="R995" s="0" t="str">
        <f aca="false">I995/M995</f>
        <v>12.18 €</v>
      </c>
      <c r="S995" s="0" t="str">
        <f aca="false">H995/M995</f>
        <v>2.54 €</v>
      </c>
      <c r="T995" s="0" t="str">
        <f aca="false">M995/N995</f>
        <v>7%</v>
      </c>
    </row>
    <row r="996" customFormat="false" ht="15.75" hidden="false" customHeight="true" outlineLevel="0" collapsed="false">
      <c r="A996" s="0" t="n">
        <v>2602713520718440</v>
      </c>
      <c r="B996" s="0" t="s">
        <v>122</v>
      </c>
      <c r="C996" s="0" t="s">
        <v>3</v>
      </c>
      <c r="F996" s="0" t="n">
        <v>2020</v>
      </c>
      <c r="G996" s="0" t="n">
        <v>1</v>
      </c>
      <c r="H996" s="0" t="n">
        <v>270.01</v>
      </c>
      <c r="I996" s="0" t="n">
        <v>1913.06</v>
      </c>
      <c r="J996" s="0" t="str">
        <f aca="false">I996-H996</f>
        <v>1,643.05 €</v>
      </c>
      <c r="K996" s="0" t="str">
        <f aca="false">H996/I996</f>
        <v>14.11%</v>
      </c>
      <c r="L996" s="0" t="str">
        <f aca="false">N996/P996</f>
        <v>0.42%</v>
      </c>
      <c r="M996" s="0" t="n">
        <v>96</v>
      </c>
      <c r="N996" s="0" t="n">
        <v>915</v>
      </c>
      <c r="O996" s="0" t="str">
        <f aca="false">H996/N996</f>
        <v>0.30 €</v>
      </c>
      <c r="P996" s="0" t="n">
        <v>219960</v>
      </c>
      <c r="Q996" s="0" t="str">
        <f aca="false">I996/H996</f>
        <v>709%</v>
      </c>
      <c r="R996" s="0" t="str">
        <f aca="false">I996/M996</f>
        <v>19.93 €</v>
      </c>
      <c r="S996" s="0" t="str">
        <f aca="false">H996/M996</f>
        <v>2.81 €</v>
      </c>
      <c r="T996" s="0" t="str">
        <f aca="false">M996/N996</f>
        <v>10%</v>
      </c>
    </row>
    <row r="997" customFormat="false" ht="15.75" hidden="false" customHeight="true" outlineLevel="0" collapsed="false">
      <c r="A997" s="0" t="n">
        <v>2602713520718440</v>
      </c>
      <c r="B997" s="0" t="s">
        <v>122</v>
      </c>
      <c r="C997" s="0" t="s">
        <v>3</v>
      </c>
      <c r="F997" s="0" t="n">
        <v>2020</v>
      </c>
      <c r="G997" s="0" t="n">
        <v>2</v>
      </c>
      <c r="H997" s="0" t="n">
        <v>331.86</v>
      </c>
      <c r="I997" s="0" t="n">
        <v>2147.38</v>
      </c>
      <c r="J997" s="0" t="str">
        <f aca="false">I997-H997</f>
        <v>1,815.52 €</v>
      </c>
      <c r="K997" s="0" t="str">
        <f aca="false">H997/I997</f>
        <v>15.45%</v>
      </c>
      <c r="L997" s="0" t="str">
        <f aca="false">N997/P997</f>
        <v>0.39%</v>
      </c>
      <c r="M997" s="0" t="n">
        <v>98</v>
      </c>
      <c r="N997" s="0" t="n">
        <v>1153</v>
      </c>
      <c r="O997" s="0" t="str">
        <f aca="false">H997/N997</f>
        <v>0.29 €</v>
      </c>
      <c r="P997" s="0" t="n">
        <v>293273</v>
      </c>
      <c r="Q997" s="0" t="str">
        <f aca="false">I997/H997</f>
        <v>647%</v>
      </c>
      <c r="R997" s="0" t="str">
        <f aca="false">I997/M997</f>
        <v>21.91 €</v>
      </c>
      <c r="S997" s="0" t="str">
        <f aca="false">H997/M997</f>
        <v>3.39 €</v>
      </c>
      <c r="T997" s="0" t="str">
        <f aca="false">M997/N997</f>
        <v>8%</v>
      </c>
    </row>
    <row r="998" customFormat="false" ht="15.75" hidden="false" customHeight="true" outlineLevel="0" collapsed="false">
      <c r="A998" s="0" t="n">
        <v>2602713520718440</v>
      </c>
      <c r="B998" s="0" t="s">
        <v>122</v>
      </c>
      <c r="C998" s="0" t="s">
        <v>3</v>
      </c>
      <c r="F998" s="0" t="n">
        <v>2020</v>
      </c>
      <c r="G998" s="0" t="n">
        <v>3</v>
      </c>
      <c r="H998" s="0" t="n">
        <v>370.92</v>
      </c>
      <c r="I998" s="0" t="n">
        <v>2581.19</v>
      </c>
      <c r="J998" s="0" t="str">
        <f aca="false">I998-H998</f>
        <v>2,210.27 €</v>
      </c>
      <c r="K998" s="0" t="str">
        <f aca="false">H998/I998</f>
        <v>14.37%</v>
      </c>
      <c r="L998" s="0" t="str">
        <f aca="false">N998/P998</f>
        <v>0.50%</v>
      </c>
      <c r="M998" s="0" t="n">
        <v>106</v>
      </c>
      <c r="N998" s="0" t="n">
        <v>1217</v>
      </c>
      <c r="O998" s="0" t="str">
        <f aca="false">H998/N998</f>
        <v>0.30 €</v>
      </c>
      <c r="P998" s="0" t="n">
        <v>244443</v>
      </c>
      <c r="Q998" s="0" t="str">
        <f aca="false">I998/H998</f>
        <v>696%</v>
      </c>
      <c r="R998" s="0" t="str">
        <f aca="false">I998/M998</f>
        <v>24.35 €</v>
      </c>
      <c r="S998" s="0" t="str">
        <f aca="false">H998/M998</f>
        <v>3.50 €</v>
      </c>
      <c r="T998" s="0" t="str">
        <f aca="false">M998/N998</f>
        <v>9%</v>
      </c>
    </row>
    <row r="999" customFormat="false" ht="15.75" hidden="false" customHeight="true" outlineLevel="0" collapsed="false">
      <c r="A999" s="0" t="n">
        <v>2602713520718440</v>
      </c>
      <c r="B999" s="0" t="s">
        <v>122</v>
      </c>
      <c r="C999" s="0" t="s">
        <v>3</v>
      </c>
      <c r="F999" s="0" t="n">
        <v>2020</v>
      </c>
      <c r="G999" s="0" t="n">
        <v>4</v>
      </c>
      <c r="H999" s="0" t="n">
        <v>152.63</v>
      </c>
      <c r="I999" s="0" t="n">
        <v>871.08</v>
      </c>
      <c r="J999" s="0" t="str">
        <f aca="false">I999-H999</f>
        <v>718.45 €</v>
      </c>
      <c r="K999" s="0" t="str">
        <f aca="false">H999/I999</f>
        <v>17.52%</v>
      </c>
      <c r="L999" s="0" t="str">
        <f aca="false">N999/P999</f>
        <v>0.56%</v>
      </c>
      <c r="M999" s="0" t="n">
        <v>33</v>
      </c>
      <c r="N999" s="0" t="n">
        <v>401</v>
      </c>
      <c r="O999" s="0" t="str">
        <f aca="false">H999/N999</f>
        <v>0.38 €</v>
      </c>
      <c r="P999" s="0" t="n">
        <v>71095</v>
      </c>
      <c r="Q999" s="0" t="str">
        <f aca="false">I999/H999</f>
        <v>571%</v>
      </c>
      <c r="R999" s="0" t="str">
        <f aca="false">I999/M999</f>
        <v>26.40 €</v>
      </c>
      <c r="S999" s="0" t="str">
        <f aca="false">H999/M999</f>
        <v>4.63 €</v>
      </c>
      <c r="T999" s="0" t="str">
        <f aca="false">M999/N999</f>
        <v>8%</v>
      </c>
    </row>
    <row r="1000" customFormat="false" ht="15.75" hidden="false" customHeight="true" outlineLevel="0" collapsed="false">
      <c r="A1000" s="0" t="n">
        <v>2602713520718440</v>
      </c>
      <c r="B1000" s="0" t="s">
        <v>122</v>
      </c>
      <c r="C1000" s="0" t="s">
        <v>3</v>
      </c>
      <c r="F1000" s="0" t="n">
        <v>2020</v>
      </c>
      <c r="G1000" s="0" t="n">
        <v>5</v>
      </c>
      <c r="H1000" s="0" t="n">
        <v>828.46</v>
      </c>
      <c r="I1000" s="0" t="n">
        <v>1546.47</v>
      </c>
      <c r="J1000" s="0" t="str">
        <f aca="false">I1000-H1000</f>
        <v>718.01 €</v>
      </c>
      <c r="K1000" s="0" t="str">
        <f aca="false">H1000/I1000</f>
        <v>53.57%</v>
      </c>
      <c r="L1000" s="0" t="str">
        <f aca="false">N1000/P1000</f>
        <v>0.38%</v>
      </c>
      <c r="M1000" s="0" t="n">
        <v>75</v>
      </c>
      <c r="N1000" s="0" t="n">
        <v>1608</v>
      </c>
      <c r="O1000" s="0" t="str">
        <f aca="false">H1000/N1000</f>
        <v>0.52 €</v>
      </c>
      <c r="P1000" s="0" t="n">
        <v>422305</v>
      </c>
      <c r="Q1000" s="0" t="str">
        <f aca="false">I1000/H1000</f>
        <v>187%</v>
      </c>
      <c r="R1000" s="0" t="str">
        <f aca="false">I1000/M1000</f>
        <v>20.62 €</v>
      </c>
      <c r="S1000" s="0" t="str">
        <f aca="false">H1000/M1000</f>
        <v>11.05 €</v>
      </c>
      <c r="T1000" s="0" t="str">
        <f aca="false">M1000/N1000</f>
        <v>5%</v>
      </c>
    </row>
    <row r="1001" customFormat="false" ht="15.75" hidden="false" customHeight="true" outlineLevel="0" collapsed="false">
      <c r="A1001" s="0" t="n">
        <v>2602713520718440</v>
      </c>
      <c r="B1001" s="0" t="s">
        <v>122</v>
      </c>
      <c r="C1001" s="0" t="s">
        <v>3</v>
      </c>
      <c r="F1001" s="0" t="n">
        <v>2020</v>
      </c>
      <c r="G1001" s="0" t="n">
        <v>6</v>
      </c>
      <c r="H1001" s="0" t="n">
        <v>697.41</v>
      </c>
      <c r="I1001" s="0" t="n">
        <v>1402.99</v>
      </c>
      <c r="J1001" s="0" t="str">
        <f aca="false">I1001-H1001</f>
        <v>705.58 €</v>
      </c>
      <c r="K1001" s="0" t="str">
        <f aca="false">H1001/I1001</f>
        <v>49.71%</v>
      </c>
      <c r="L1001" s="0" t="str">
        <f aca="false">N1001/P1001</f>
        <v>0.44%</v>
      </c>
      <c r="M1001" s="0" t="n">
        <v>73</v>
      </c>
      <c r="N1001" s="0" t="n">
        <v>1640</v>
      </c>
      <c r="O1001" s="0" t="str">
        <f aca="false">H1001/N1001</f>
        <v>0.43 €</v>
      </c>
      <c r="P1001" s="0" t="n">
        <v>374360</v>
      </c>
      <c r="Q1001" s="0" t="str">
        <f aca="false">I1001/H1001</f>
        <v>201%</v>
      </c>
      <c r="R1001" s="0" t="str">
        <f aca="false">I1001/M1001</f>
        <v>19.22 €</v>
      </c>
      <c r="S1001" s="0" t="str">
        <f aca="false">H1001/M1001</f>
        <v>9.55 €</v>
      </c>
      <c r="T1001" s="0" t="str">
        <f aca="false">M1001/N1001</f>
        <v>4%</v>
      </c>
    </row>
    <row r="1002" customFormat="false" ht="15.75" hidden="false" customHeight="true" outlineLevel="0" collapsed="false">
      <c r="A1002" s="0" t="n">
        <v>2602713520718440</v>
      </c>
      <c r="B1002" s="0" t="s">
        <v>122</v>
      </c>
      <c r="C1002" s="0" t="s">
        <v>3</v>
      </c>
      <c r="F1002" s="0" t="n">
        <v>2020</v>
      </c>
      <c r="G1002" s="0" t="n">
        <v>7</v>
      </c>
      <c r="H1002" s="0" t="n">
        <v>436.41</v>
      </c>
      <c r="I1002" s="0" t="n">
        <v>1989.82</v>
      </c>
      <c r="J1002" s="0" t="str">
        <f aca="false">I1002-H1002</f>
        <v>1,553.41 €</v>
      </c>
      <c r="K1002" s="0" t="str">
        <f aca="false">H1002/I1002</f>
        <v>21.93%</v>
      </c>
      <c r="L1002" s="0" t="str">
        <f aca="false">N1002/P1002</f>
        <v>0.43%</v>
      </c>
      <c r="M1002" s="0" t="n">
        <v>89</v>
      </c>
      <c r="N1002" s="0" t="n">
        <v>1172</v>
      </c>
      <c r="O1002" s="0" t="str">
        <f aca="false">H1002/N1002</f>
        <v>0.37 €</v>
      </c>
      <c r="P1002" s="0" t="n">
        <v>272462</v>
      </c>
      <c r="Q1002" s="0" t="str">
        <f aca="false">I1002/H1002</f>
        <v>456%</v>
      </c>
      <c r="R1002" s="0" t="str">
        <f aca="false">I1002/M1002</f>
        <v>22.36 €</v>
      </c>
      <c r="S1002" s="0" t="str">
        <f aca="false">H1002/M1002</f>
        <v>4.90 €</v>
      </c>
      <c r="T1002" s="0" t="str">
        <f aca="false">M1002/N1002</f>
        <v>8%</v>
      </c>
    </row>
    <row r="1003" customFormat="false" ht="15.75" hidden="false" customHeight="true" outlineLevel="0" collapsed="false">
      <c r="A1003" s="0" t="n">
        <v>1858541820088780</v>
      </c>
      <c r="B1003" s="0" t="s">
        <v>123</v>
      </c>
      <c r="C1003" s="0" t="s">
        <v>3</v>
      </c>
      <c r="F1003" s="0" t="n">
        <v>2020</v>
      </c>
      <c r="G1003" s="0" t="n">
        <v>1</v>
      </c>
      <c r="H1003" s="0" t="n">
        <v>899.53</v>
      </c>
      <c r="I1003" s="0" t="n">
        <v>4711.34</v>
      </c>
      <c r="J1003" s="0" t="str">
        <f aca="false">I1003-H1003</f>
        <v>3,811.81 €</v>
      </c>
      <c r="K1003" s="0" t="str">
        <f aca="false">H1003/I1003</f>
        <v>19.09%</v>
      </c>
      <c r="L1003" s="0" t="str">
        <f aca="false">N1003/P1003</f>
        <v>0.42%</v>
      </c>
      <c r="M1003" s="0" t="n">
        <v>386</v>
      </c>
      <c r="N1003" s="0" t="n">
        <v>3240</v>
      </c>
      <c r="O1003" s="0" t="str">
        <f aca="false">H1003/N1003</f>
        <v>0.28 €</v>
      </c>
      <c r="P1003" s="0" t="n">
        <v>768073</v>
      </c>
      <c r="Q1003" s="0" t="str">
        <f aca="false">I1003/H1003</f>
        <v>524%</v>
      </c>
      <c r="R1003" s="0" t="str">
        <f aca="false">I1003/M1003</f>
        <v>12.21 €</v>
      </c>
      <c r="S1003" s="0" t="str">
        <f aca="false">H1003/M1003</f>
        <v>2.33 €</v>
      </c>
      <c r="T1003" s="0" t="str">
        <f aca="false">M1003/N1003</f>
        <v>12%</v>
      </c>
    </row>
    <row r="1004" customFormat="false" ht="15.75" hidden="false" customHeight="true" outlineLevel="0" collapsed="false">
      <c r="A1004" s="0" t="n">
        <v>1858541820088780</v>
      </c>
      <c r="B1004" s="0" t="s">
        <v>123</v>
      </c>
      <c r="C1004" s="0" t="s">
        <v>3</v>
      </c>
      <c r="F1004" s="0" t="n">
        <v>2020</v>
      </c>
      <c r="G1004" s="0" t="n">
        <v>2</v>
      </c>
      <c r="H1004" s="0" t="n">
        <v>1720.2</v>
      </c>
      <c r="I1004" s="0" t="n">
        <v>7166.88</v>
      </c>
      <c r="J1004" s="0" t="str">
        <f aca="false">I1004-H1004</f>
        <v>5,446.68 €</v>
      </c>
      <c r="K1004" s="0" t="str">
        <f aca="false">H1004/I1004</f>
        <v>24.00%</v>
      </c>
      <c r="L1004" s="0" t="str">
        <f aca="false">N1004/P1004</f>
        <v>0.50%</v>
      </c>
      <c r="M1004" s="0" t="n">
        <v>564</v>
      </c>
      <c r="N1004" s="0" t="n">
        <v>4970</v>
      </c>
      <c r="O1004" s="0" t="str">
        <f aca="false">H1004/N1004</f>
        <v>0.35 €</v>
      </c>
      <c r="P1004" s="0" t="n">
        <v>990201</v>
      </c>
      <c r="Q1004" s="0" t="str">
        <f aca="false">I1004/H1004</f>
        <v>417%</v>
      </c>
      <c r="R1004" s="0" t="str">
        <f aca="false">I1004/M1004</f>
        <v>12.71 €</v>
      </c>
      <c r="S1004" s="0" t="str">
        <f aca="false">H1004/M1004</f>
        <v>3.05 €</v>
      </c>
      <c r="T1004" s="0" t="str">
        <f aca="false">M1004/N1004</f>
        <v>11%</v>
      </c>
    </row>
    <row r="1005" customFormat="false" ht="15.75" hidden="false" customHeight="true" outlineLevel="0" collapsed="false">
      <c r="A1005" s="0" t="n">
        <v>1858541820088780</v>
      </c>
      <c r="B1005" s="0" t="s">
        <v>123</v>
      </c>
      <c r="C1005" s="0" t="s">
        <v>3</v>
      </c>
      <c r="F1005" s="0" t="n">
        <v>2020</v>
      </c>
      <c r="G1005" s="0" t="n">
        <v>3</v>
      </c>
      <c r="H1005" s="0" t="n">
        <v>939.16</v>
      </c>
      <c r="I1005" s="0" t="n">
        <v>5692.42</v>
      </c>
      <c r="J1005" s="0" t="str">
        <f aca="false">I1005-H1005</f>
        <v>4,753.26 €</v>
      </c>
      <c r="K1005" s="0" t="str">
        <f aca="false">H1005/I1005</f>
        <v>16.50%</v>
      </c>
      <c r="L1005" s="0" t="str">
        <f aca="false">N1005/P1005</f>
        <v>0.52%</v>
      </c>
      <c r="M1005" s="0" t="n">
        <v>441</v>
      </c>
      <c r="N1005" s="0" t="n">
        <v>3217</v>
      </c>
      <c r="O1005" s="0" t="str">
        <f aca="false">H1005/N1005</f>
        <v>0.29 €</v>
      </c>
      <c r="P1005" s="0" t="n">
        <v>617356</v>
      </c>
      <c r="Q1005" s="0" t="str">
        <f aca="false">I1005/H1005</f>
        <v>606%</v>
      </c>
      <c r="R1005" s="0" t="str">
        <f aca="false">I1005/M1005</f>
        <v>12.91 €</v>
      </c>
      <c r="S1005" s="0" t="str">
        <f aca="false">H1005/M1005</f>
        <v>2.13 €</v>
      </c>
      <c r="T1005" s="0" t="str">
        <f aca="false">M1005/N1005</f>
        <v>14%</v>
      </c>
    </row>
    <row r="1006" customFormat="false" ht="15.75" hidden="false" customHeight="true" outlineLevel="0" collapsed="false">
      <c r="A1006" s="0" t="n">
        <v>1858541820088780</v>
      </c>
      <c r="B1006" s="0" t="s">
        <v>123</v>
      </c>
      <c r="C1006" s="0" t="s">
        <v>3</v>
      </c>
      <c r="F1006" s="0" t="n">
        <v>2020</v>
      </c>
      <c r="G1006" s="0" t="n">
        <v>4</v>
      </c>
      <c r="H1006" s="0" t="n">
        <v>1308.45</v>
      </c>
      <c r="I1006" s="0" t="n">
        <v>6451.82</v>
      </c>
      <c r="J1006" s="0" t="str">
        <f aca="false">I1006-H1006</f>
        <v>5,143.37 €</v>
      </c>
      <c r="K1006" s="0" t="str">
        <f aca="false">H1006/I1006</f>
        <v>20.28%</v>
      </c>
      <c r="L1006" s="0" t="str">
        <f aca="false">N1006/P1006</f>
        <v>0.71%</v>
      </c>
      <c r="M1006" s="0" t="n">
        <v>509</v>
      </c>
      <c r="N1006" s="0" t="n">
        <v>4726</v>
      </c>
      <c r="O1006" s="0" t="str">
        <f aca="false">H1006/N1006</f>
        <v>0.28 €</v>
      </c>
      <c r="P1006" s="0" t="n">
        <v>667329</v>
      </c>
      <c r="Q1006" s="0" t="str">
        <f aca="false">I1006/H1006</f>
        <v>493%</v>
      </c>
      <c r="R1006" s="0" t="str">
        <f aca="false">I1006/M1006</f>
        <v>12.68 €</v>
      </c>
      <c r="S1006" s="0" t="str">
        <f aca="false">H1006/M1006</f>
        <v>2.57 €</v>
      </c>
      <c r="T1006" s="0" t="str">
        <f aca="false">M1006/N1006</f>
        <v>11%</v>
      </c>
    </row>
    <row r="1007" customFormat="false" ht="15.75" hidden="false" customHeight="true" outlineLevel="0" collapsed="false">
      <c r="A1007" s="0" t="n">
        <v>1858541820088780</v>
      </c>
      <c r="B1007" s="0" t="s">
        <v>123</v>
      </c>
      <c r="C1007" s="0" t="s">
        <v>3</v>
      </c>
      <c r="F1007" s="0" t="n">
        <v>2020</v>
      </c>
      <c r="G1007" s="0" t="n">
        <v>5</v>
      </c>
      <c r="H1007" s="0" t="n">
        <v>1417.39</v>
      </c>
      <c r="I1007" s="0" t="n">
        <v>9238.57</v>
      </c>
      <c r="J1007" s="0" t="str">
        <f aca="false">I1007-H1007</f>
        <v>7,821.18 €</v>
      </c>
      <c r="K1007" s="0" t="str">
        <f aca="false">H1007/I1007</f>
        <v>15.34%</v>
      </c>
      <c r="L1007" s="0" t="str">
        <f aca="false">N1007/P1007</f>
        <v>0.51%</v>
      </c>
      <c r="M1007" s="0" t="n">
        <v>740</v>
      </c>
      <c r="N1007" s="0" t="n">
        <v>4893</v>
      </c>
      <c r="O1007" s="0" t="str">
        <f aca="false">H1007/N1007</f>
        <v>0.29 €</v>
      </c>
      <c r="P1007" s="0" t="n">
        <v>968209</v>
      </c>
      <c r="Q1007" s="0" t="str">
        <f aca="false">I1007/H1007</f>
        <v>652%</v>
      </c>
      <c r="R1007" s="0" t="str">
        <f aca="false">I1007/M1007</f>
        <v>12.48 €</v>
      </c>
      <c r="S1007" s="0" t="str">
        <f aca="false">H1007/M1007</f>
        <v>1.92 €</v>
      </c>
      <c r="T1007" s="0" t="str">
        <f aca="false">M1007/N1007</f>
        <v>15%</v>
      </c>
    </row>
    <row r="1008" customFormat="false" ht="15.75" hidden="false" customHeight="true" outlineLevel="0" collapsed="false">
      <c r="A1008" s="0" t="n">
        <v>1858541820088780</v>
      </c>
      <c r="B1008" s="0" t="s">
        <v>123</v>
      </c>
      <c r="C1008" s="0" t="s">
        <v>3</v>
      </c>
      <c r="F1008" s="0" t="n">
        <v>2020</v>
      </c>
      <c r="G1008" s="0" t="n">
        <v>6</v>
      </c>
      <c r="H1008" s="0" t="n">
        <v>1703.71</v>
      </c>
      <c r="I1008" s="0" t="n">
        <v>8949.23</v>
      </c>
      <c r="J1008" s="0" t="str">
        <f aca="false">I1008-H1008</f>
        <v>7,245.52 €</v>
      </c>
      <c r="K1008" s="0" t="str">
        <f aca="false">H1008/I1008</f>
        <v>19.04%</v>
      </c>
      <c r="L1008" s="0" t="str">
        <f aca="false">N1008/P1008</f>
        <v>0.57%</v>
      </c>
      <c r="M1008" s="0" t="n">
        <v>751</v>
      </c>
      <c r="N1008" s="0" t="n">
        <v>5228</v>
      </c>
      <c r="O1008" s="0" t="str">
        <f aca="false">H1008/N1008</f>
        <v>0.33 €</v>
      </c>
      <c r="P1008" s="0" t="n">
        <v>923657</v>
      </c>
      <c r="Q1008" s="0" t="str">
        <f aca="false">I1008/H1008</f>
        <v>525%</v>
      </c>
      <c r="R1008" s="0" t="str">
        <f aca="false">I1008/M1008</f>
        <v>11.92 €</v>
      </c>
      <c r="S1008" s="0" t="str">
        <f aca="false">H1008/M1008</f>
        <v>2.27 €</v>
      </c>
      <c r="T1008" s="0" t="str">
        <f aca="false">M1008/N1008</f>
        <v>14%</v>
      </c>
    </row>
    <row r="1009" customFormat="false" ht="15.75" hidden="false" customHeight="true" outlineLevel="0" collapsed="false">
      <c r="A1009" s="0" t="n">
        <v>1858541820088780</v>
      </c>
      <c r="B1009" s="0" t="s">
        <v>123</v>
      </c>
      <c r="C1009" s="0" t="s">
        <v>3</v>
      </c>
      <c r="F1009" s="0" t="n">
        <v>2020</v>
      </c>
      <c r="G1009" s="0" t="n">
        <v>7</v>
      </c>
      <c r="H1009" s="0" t="n">
        <v>1022.42</v>
      </c>
      <c r="I1009" s="0" t="n">
        <v>6174.94</v>
      </c>
      <c r="J1009" s="0" t="str">
        <f aca="false">I1009-H1009</f>
        <v>5,152.52 €</v>
      </c>
      <c r="K1009" s="0" t="str">
        <f aca="false">H1009/I1009</f>
        <v>16.56%</v>
      </c>
      <c r="L1009" s="0" t="str">
        <f aca="false">N1009/P1009</f>
        <v>0.54%</v>
      </c>
      <c r="M1009" s="0" t="n">
        <v>484</v>
      </c>
      <c r="N1009" s="0" t="n">
        <v>3418</v>
      </c>
      <c r="O1009" s="0" t="str">
        <f aca="false">H1009/N1009</f>
        <v>0.30 €</v>
      </c>
      <c r="P1009" s="0" t="n">
        <v>635539</v>
      </c>
      <c r="Q1009" s="0" t="str">
        <f aca="false">I1009/H1009</f>
        <v>604%</v>
      </c>
      <c r="R1009" s="0" t="str">
        <f aca="false">I1009/M1009</f>
        <v>12.76 €</v>
      </c>
      <c r="S1009" s="0" t="str">
        <f aca="false">H1009/M1009</f>
        <v>2.11 €</v>
      </c>
      <c r="T1009" s="0" t="str">
        <f aca="false">M1009/N1009</f>
        <v>14%</v>
      </c>
    </row>
    <row r="1010" customFormat="false" ht="15.75" hidden="false" customHeight="true" outlineLevel="0" collapsed="false">
      <c r="A1010" s="0" t="n">
        <v>2383356181870190</v>
      </c>
      <c r="B1010" s="0" t="s">
        <v>124</v>
      </c>
      <c r="C1010" s="0" t="s">
        <v>3</v>
      </c>
      <c r="F1010" s="0" t="n">
        <v>2020</v>
      </c>
      <c r="G1010" s="0" t="n">
        <v>1</v>
      </c>
      <c r="H1010" s="0" t="n">
        <v>991.26</v>
      </c>
      <c r="I1010" s="0" t="n">
        <v>2510.56</v>
      </c>
      <c r="J1010" s="0" t="str">
        <f aca="false">I1010-H1010</f>
        <v>1,519.30 €</v>
      </c>
      <c r="K1010" s="0" t="str">
        <f aca="false">H1010/I1010</f>
        <v>39.48%</v>
      </c>
      <c r="L1010" s="0" t="str">
        <f aca="false">N1010/P1010</f>
        <v>0.43%</v>
      </c>
      <c r="M1010" s="0" t="n">
        <v>203</v>
      </c>
      <c r="N1010" s="0" t="n">
        <v>2330</v>
      </c>
      <c r="O1010" s="0" t="str">
        <f aca="false">H1010/N1010</f>
        <v>0.43 €</v>
      </c>
      <c r="P1010" s="0" t="n">
        <v>542545</v>
      </c>
      <c r="Q1010" s="0" t="str">
        <f aca="false">I1010/H1010</f>
        <v>253%</v>
      </c>
      <c r="R1010" s="0" t="str">
        <f aca="false">I1010/M1010</f>
        <v>12.37 €</v>
      </c>
      <c r="S1010" s="0" t="str">
        <f aca="false">H1010/M1010</f>
        <v>4.88 €</v>
      </c>
      <c r="T1010" s="0" t="str">
        <f aca="false">M1010/N1010</f>
        <v>9%</v>
      </c>
    </row>
    <row r="1011" customFormat="false" ht="15.75" hidden="false" customHeight="true" outlineLevel="0" collapsed="false">
      <c r="A1011" s="0" t="n">
        <v>2383356181870190</v>
      </c>
      <c r="B1011" s="0" t="s">
        <v>124</v>
      </c>
      <c r="C1011" s="0" t="s">
        <v>3</v>
      </c>
      <c r="F1011" s="0" t="n">
        <v>2020</v>
      </c>
      <c r="G1011" s="0" t="n">
        <v>2</v>
      </c>
      <c r="H1011" s="0" t="n">
        <v>1298.55</v>
      </c>
      <c r="I1011" s="0" t="n">
        <v>4663.97</v>
      </c>
      <c r="J1011" s="0" t="str">
        <f aca="false">I1011-H1011</f>
        <v>3,365.42 €</v>
      </c>
      <c r="K1011" s="0" t="str">
        <f aca="false">H1011/I1011</f>
        <v>27.84%</v>
      </c>
      <c r="L1011" s="0" t="str">
        <f aca="false">N1011/P1011</f>
        <v>0.43%</v>
      </c>
      <c r="M1011" s="0" t="n">
        <v>376</v>
      </c>
      <c r="N1011" s="0" t="n">
        <v>4389</v>
      </c>
      <c r="O1011" s="0" t="str">
        <f aca="false">H1011/N1011</f>
        <v>0.30 €</v>
      </c>
      <c r="P1011" s="0" t="n">
        <v>1029696</v>
      </c>
      <c r="Q1011" s="0" t="str">
        <f aca="false">I1011/H1011</f>
        <v>359%</v>
      </c>
      <c r="R1011" s="0" t="str">
        <f aca="false">I1011/M1011</f>
        <v>12.40 €</v>
      </c>
      <c r="S1011" s="0" t="str">
        <f aca="false">H1011/M1011</f>
        <v>3.45 €</v>
      </c>
      <c r="T1011" s="0" t="str">
        <f aca="false">M1011/N1011</f>
        <v>9%</v>
      </c>
    </row>
    <row r="1012" customFormat="false" ht="15.75" hidden="false" customHeight="true" outlineLevel="0" collapsed="false">
      <c r="A1012" s="0" t="n">
        <v>2383356181870190</v>
      </c>
      <c r="B1012" s="0" t="s">
        <v>124</v>
      </c>
      <c r="C1012" s="0" t="s">
        <v>3</v>
      </c>
      <c r="F1012" s="0" t="n">
        <v>2020</v>
      </c>
      <c r="G1012" s="0" t="n">
        <v>3</v>
      </c>
      <c r="H1012" s="0" t="n">
        <v>971.71</v>
      </c>
      <c r="I1012" s="0" t="n">
        <v>3034.97</v>
      </c>
      <c r="J1012" s="0" t="str">
        <f aca="false">I1012-H1012</f>
        <v>2,063.26 €</v>
      </c>
      <c r="K1012" s="0" t="str">
        <f aca="false">H1012/I1012</f>
        <v>32.02%</v>
      </c>
      <c r="L1012" s="0" t="str">
        <f aca="false">N1012/P1012</f>
        <v>0.48%</v>
      </c>
      <c r="M1012" s="0" t="n">
        <v>254</v>
      </c>
      <c r="N1012" s="0" t="n">
        <v>2601</v>
      </c>
      <c r="O1012" s="0" t="str">
        <f aca="false">H1012/N1012</f>
        <v>0.37 €</v>
      </c>
      <c r="P1012" s="0" t="n">
        <v>544909</v>
      </c>
      <c r="Q1012" s="0" t="str">
        <f aca="false">I1012/H1012</f>
        <v>312%</v>
      </c>
      <c r="R1012" s="0" t="str">
        <f aca="false">I1012/M1012</f>
        <v>11.95 €</v>
      </c>
      <c r="S1012" s="0" t="str">
        <f aca="false">H1012/M1012</f>
        <v>3.83 €</v>
      </c>
      <c r="T1012" s="0" t="str">
        <f aca="false">M1012/N1012</f>
        <v>10%</v>
      </c>
    </row>
    <row r="1013" customFormat="false" ht="15.75" hidden="false" customHeight="true" outlineLevel="0" collapsed="false">
      <c r="A1013" s="0" t="n">
        <v>2383356181870190</v>
      </c>
      <c r="B1013" s="0" t="s">
        <v>124</v>
      </c>
      <c r="C1013" s="0" t="s">
        <v>3</v>
      </c>
      <c r="F1013" s="0" t="n">
        <v>2020</v>
      </c>
      <c r="G1013" s="0" t="n">
        <v>4</v>
      </c>
      <c r="H1013" s="0" t="n">
        <v>504.32</v>
      </c>
      <c r="I1013" s="0" t="n">
        <v>2416.84</v>
      </c>
      <c r="J1013" s="0" t="str">
        <f aca="false">I1013-H1013</f>
        <v>1,912.52 €</v>
      </c>
      <c r="K1013" s="0" t="str">
        <f aca="false">H1013/I1013</f>
        <v>20.87%</v>
      </c>
      <c r="L1013" s="0" t="str">
        <f aca="false">N1013/P1013</f>
        <v>0.93%</v>
      </c>
      <c r="M1013" s="0" t="n">
        <v>197</v>
      </c>
      <c r="N1013" s="0" t="n">
        <v>1603</v>
      </c>
      <c r="O1013" s="0" t="str">
        <f aca="false">H1013/N1013</f>
        <v>0.31 €</v>
      </c>
      <c r="P1013" s="0" t="n">
        <v>171908</v>
      </c>
      <c r="Q1013" s="0" t="str">
        <f aca="false">I1013/H1013</f>
        <v>479%</v>
      </c>
      <c r="R1013" s="0" t="str">
        <f aca="false">I1013/M1013</f>
        <v>12.27 €</v>
      </c>
      <c r="S1013" s="0" t="str">
        <f aca="false">H1013/M1013</f>
        <v>2.56 €</v>
      </c>
      <c r="T1013" s="0" t="str">
        <f aca="false">M1013/N1013</f>
        <v>12%</v>
      </c>
    </row>
    <row r="1014" customFormat="false" ht="15.75" hidden="false" customHeight="true" outlineLevel="0" collapsed="false">
      <c r="A1014" s="0" t="n">
        <v>2383356181870190</v>
      </c>
      <c r="B1014" s="0" t="s">
        <v>124</v>
      </c>
      <c r="C1014" s="0" t="s">
        <v>3</v>
      </c>
      <c r="F1014" s="0" t="n">
        <v>2020</v>
      </c>
      <c r="G1014" s="0" t="n">
        <v>5</v>
      </c>
      <c r="H1014" s="0" t="n">
        <v>334.61</v>
      </c>
      <c r="I1014" s="0" t="n">
        <v>1397.47</v>
      </c>
      <c r="J1014" s="0" t="str">
        <f aca="false">I1014-H1014</f>
        <v>1,062.86 €</v>
      </c>
      <c r="K1014" s="0" t="str">
        <f aca="false">H1014/I1014</f>
        <v>23.94%</v>
      </c>
      <c r="L1014" s="0" t="str">
        <f aca="false">N1014/P1014</f>
        <v>0.61%</v>
      </c>
      <c r="M1014" s="0" t="n">
        <v>112</v>
      </c>
      <c r="N1014" s="0" t="n">
        <v>1157</v>
      </c>
      <c r="O1014" s="0" t="str">
        <f aca="false">H1014/N1014</f>
        <v>0.29 €</v>
      </c>
      <c r="P1014" s="0" t="n">
        <v>190006</v>
      </c>
      <c r="Q1014" s="0" t="str">
        <f aca="false">I1014/H1014</f>
        <v>418%</v>
      </c>
      <c r="R1014" s="0" t="str">
        <f aca="false">I1014/M1014</f>
        <v>12.48 €</v>
      </c>
      <c r="S1014" s="0" t="str">
        <f aca="false">H1014/M1014</f>
        <v>2.99 €</v>
      </c>
      <c r="T1014" s="0" t="str">
        <f aca="false">M1014/N1014</f>
        <v>10%</v>
      </c>
    </row>
    <row r="1015" customFormat="false" ht="15.75" hidden="false" customHeight="true" outlineLevel="0" collapsed="false">
      <c r="A1015" s="0" t="n">
        <v>2383356181870190</v>
      </c>
      <c r="B1015" s="0" t="s">
        <v>124</v>
      </c>
      <c r="C1015" s="0" t="s">
        <v>3</v>
      </c>
      <c r="F1015" s="0" t="n">
        <v>2020</v>
      </c>
      <c r="G1015" s="0" t="n">
        <v>6</v>
      </c>
      <c r="H1015" s="0" t="n">
        <v>224.39</v>
      </c>
      <c r="I1015" s="0" t="n">
        <v>727.4</v>
      </c>
      <c r="J1015" s="0" t="str">
        <f aca="false">I1015-H1015</f>
        <v>503.01 €</v>
      </c>
      <c r="K1015" s="0" t="str">
        <f aca="false">H1015/I1015</f>
        <v>30.85%</v>
      </c>
      <c r="L1015" s="0" t="str">
        <f aca="false">N1015/P1015</f>
        <v>0.44%</v>
      </c>
      <c r="M1015" s="0" t="n">
        <v>64</v>
      </c>
      <c r="N1015" s="0" t="n">
        <v>763</v>
      </c>
      <c r="O1015" s="0" t="str">
        <f aca="false">H1015/N1015</f>
        <v>0.29 €</v>
      </c>
      <c r="P1015" s="0" t="n">
        <v>173745</v>
      </c>
      <c r="Q1015" s="0" t="str">
        <f aca="false">I1015/H1015</f>
        <v>324%</v>
      </c>
      <c r="R1015" s="0" t="str">
        <f aca="false">I1015/M1015</f>
        <v>11.37 €</v>
      </c>
      <c r="S1015" s="0" t="str">
        <f aca="false">H1015/M1015</f>
        <v>3.51 €</v>
      </c>
      <c r="T1015" s="0" t="str">
        <f aca="false">M1015/N1015</f>
        <v>8%</v>
      </c>
    </row>
    <row r="1016" customFormat="false" ht="15.75" hidden="false" customHeight="true" outlineLevel="0" collapsed="false">
      <c r="A1016" s="0" t="n">
        <v>2383356181870190</v>
      </c>
      <c r="B1016" s="0" t="s">
        <v>124</v>
      </c>
      <c r="C1016" s="0" t="s">
        <v>3</v>
      </c>
      <c r="F1016" s="0" t="n">
        <v>2020</v>
      </c>
      <c r="G1016" s="0" t="n">
        <v>7</v>
      </c>
      <c r="H1016" s="0" t="n">
        <v>749.36</v>
      </c>
      <c r="I1016" s="0" t="n">
        <v>1810.38</v>
      </c>
      <c r="J1016" s="0" t="str">
        <f aca="false">I1016-H1016</f>
        <v>1,061.02 €</v>
      </c>
      <c r="K1016" s="0" t="str">
        <f aca="false">H1016/I1016</f>
        <v>41.39%</v>
      </c>
      <c r="L1016" s="0" t="str">
        <f aca="false">N1016/P1016</f>
        <v>0.32%</v>
      </c>
      <c r="M1016" s="0" t="n">
        <v>139</v>
      </c>
      <c r="N1016" s="0" t="n">
        <v>1824</v>
      </c>
      <c r="O1016" s="0" t="str">
        <f aca="false">H1016/N1016</f>
        <v>0.41 €</v>
      </c>
      <c r="P1016" s="0" t="n">
        <v>578254</v>
      </c>
      <c r="Q1016" s="0" t="str">
        <f aca="false">I1016/H1016</f>
        <v>242%</v>
      </c>
      <c r="R1016" s="0" t="str">
        <f aca="false">I1016/M1016</f>
        <v>13.02 €</v>
      </c>
      <c r="S1016" s="0" t="str">
        <f aca="false">H1016/M1016</f>
        <v>5.39 €</v>
      </c>
      <c r="T1016" s="0" t="str">
        <f aca="false">M1016/N1016</f>
        <v>8%</v>
      </c>
    </row>
    <row r="1017" customFormat="false" ht="15.75" hidden="false" customHeight="true" outlineLevel="0" collapsed="false">
      <c r="B1017" s="0" t="s">
        <v>125</v>
      </c>
      <c r="C1017" s="0" t="s">
        <v>49</v>
      </c>
      <c r="F1017" s="0" t="n">
        <v>2020</v>
      </c>
      <c r="G1017" s="0" t="n">
        <v>2</v>
      </c>
      <c r="H1017" s="0" t="n">
        <v>469.5</v>
      </c>
      <c r="I1017" s="0" t="n">
        <v>3756.55</v>
      </c>
      <c r="J1017" s="0" t="str">
        <f aca="false">I1017-H1017</f>
        <v>£ 3,287.05</v>
      </c>
      <c r="K1017" s="0" t="str">
        <f aca="false">H1017/I1017</f>
        <v>12.50%</v>
      </c>
      <c r="L1017" s="0" t="str">
        <f aca="false">N1017/P1017</f>
        <v>0.41%</v>
      </c>
      <c r="M1017" s="0" t="n">
        <v>102</v>
      </c>
      <c r="N1017" s="0" t="n">
        <v>1953</v>
      </c>
      <c r="O1017" s="0" t="str">
        <f aca="false">H1017/N1017</f>
        <v>0.24 €</v>
      </c>
      <c r="P1017" s="0" t="n">
        <v>478213</v>
      </c>
      <c r="Q1017" s="0" t="str">
        <f aca="false">I1017/H1017</f>
        <v>800%</v>
      </c>
      <c r="R1017" s="0" t="str">
        <f aca="false">I1017/M1017</f>
        <v>£ 36.83</v>
      </c>
      <c r="S1017" s="0" t="str">
        <f aca="false">H1017/M1017</f>
        <v>£ 4.60</v>
      </c>
      <c r="T1017" s="0" t="str">
        <f aca="false">M1017/N1017</f>
        <v>5%</v>
      </c>
    </row>
    <row r="1018" customFormat="false" ht="15.75" hidden="false" customHeight="true" outlineLevel="0" collapsed="false">
      <c r="B1018" s="0" t="s">
        <v>125</v>
      </c>
      <c r="C1018" s="0" t="s">
        <v>3</v>
      </c>
      <c r="F1018" s="0" t="n">
        <v>2020</v>
      </c>
      <c r="G1018" s="0" t="n">
        <v>2</v>
      </c>
      <c r="H1018" s="0" t="n">
        <v>9508.22</v>
      </c>
      <c r="I1018" s="0" t="n">
        <v>49695.26</v>
      </c>
      <c r="J1018" s="0" t="str">
        <f aca="false">I1018-H1018</f>
        <v>40,187.04 €</v>
      </c>
      <c r="K1018" s="0" t="str">
        <f aca="false">H1018/I1018</f>
        <v>19.13%</v>
      </c>
      <c r="L1018" s="0" t="str">
        <f aca="false">N1018/P1018</f>
        <v>0.32%</v>
      </c>
      <c r="M1018" s="0" t="n">
        <v>1137</v>
      </c>
      <c r="N1018" s="0" t="n">
        <v>23883</v>
      </c>
      <c r="O1018" s="0" t="str">
        <f aca="false">H1018/N1018</f>
        <v>0.40 €</v>
      </c>
      <c r="P1018" s="0" t="n">
        <v>7384770</v>
      </c>
      <c r="Q1018" s="0" t="str">
        <f aca="false">I1018/H1018</f>
        <v>523%</v>
      </c>
      <c r="R1018" s="0" t="str">
        <f aca="false">I1018/M1018</f>
        <v>43.71 €</v>
      </c>
      <c r="S1018" s="0" t="str">
        <f aca="false">H1018/M1018</f>
        <v>8.36 €</v>
      </c>
      <c r="T1018" s="0" t="str">
        <f aca="false">M1018/N1018</f>
        <v>5%</v>
      </c>
    </row>
    <row r="1019" customFormat="false" ht="15.75" hidden="false" customHeight="true" outlineLevel="0" collapsed="false">
      <c r="B1019" s="0" t="s">
        <v>125</v>
      </c>
      <c r="C1019" s="0" t="s">
        <v>50</v>
      </c>
      <c r="F1019" s="0" t="n">
        <v>2020</v>
      </c>
      <c r="G1019" s="0" t="n">
        <v>2</v>
      </c>
      <c r="H1019" s="0" t="n">
        <v>1168.29</v>
      </c>
      <c r="I1019" s="0" t="n">
        <v>7920.33</v>
      </c>
      <c r="J1019" s="0" t="str">
        <f aca="false">I1019-H1019</f>
        <v>6,752.04 €</v>
      </c>
      <c r="K1019" s="0" t="str">
        <f aca="false">H1019/I1019</f>
        <v>14.75%</v>
      </c>
      <c r="L1019" s="0" t="str">
        <f aca="false">N1019/P1019</f>
        <v>0.37%</v>
      </c>
      <c r="M1019" s="0" t="n">
        <v>183</v>
      </c>
      <c r="N1019" s="0" t="n">
        <v>5348</v>
      </c>
      <c r="O1019" s="0" t="str">
        <f aca="false">H1019/N1019</f>
        <v>0.22 €</v>
      </c>
      <c r="P1019" s="0" t="n">
        <v>1452402</v>
      </c>
      <c r="Q1019" s="0" t="str">
        <f aca="false">I1019/H1019</f>
        <v>678%</v>
      </c>
      <c r="R1019" s="0" t="str">
        <f aca="false">I1019/M1019</f>
        <v>43.28 €</v>
      </c>
      <c r="S1019" s="0" t="str">
        <f aca="false">H1019/M1019</f>
        <v>6.38 €</v>
      </c>
      <c r="T1019" s="0" t="str">
        <f aca="false">M1019/N1019</f>
        <v>3%</v>
      </c>
    </row>
    <row r="1020" customFormat="false" ht="15.75" hidden="false" customHeight="true" outlineLevel="0" collapsed="false">
      <c r="B1020" s="0" t="s">
        <v>125</v>
      </c>
      <c r="C1020" s="0" t="s">
        <v>51</v>
      </c>
      <c r="F1020" s="0" t="n">
        <v>2020</v>
      </c>
      <c r="G1020" s="0" t="n">
        <v>2</v>
      </c>
      <c r="H1020" s="0" t="n">
        <v>942.04</v>
      </c>
      <c r="I1020" s="0" t="n">
        <v>6711.26</v>
      </c>
      <c r="J1020" s="0" t="str">
        <f aca="false">I1020-H1020</f>
        <v>5,769.22 €</v>
      </c>
      <c r="K1020" s="0" t="str">
        <f aca="false">H1020/I1020</f>
        <v>14.04%</v>
      </c>
      <c r="L1020" s="0" t="str">
        <f aca="false">N1020/P1020</f>
        <v>0.55%</v>
      </c>
      <c r="M1020" s="0" t="n">
        <v>149</v>
      </c>
      <c r="N1020" s="0" t="n">
        <v>5017</v>
      </c>
      <c r="O1020" s="0" t="str">
        <f aca="false">H1020/N1020</f>
        <v>0.19 €</v>
      </c>
      <c r="P1020" s="0" t="n">
        <v>908456</v>
      </c>
      <c r="Q1020" s="0" t="str">
        <f aca="false">I1020/H1020</f>
        <v>712%</v>
      </c>
      <c r="R1020" s="0" t="str">
        <f aca="false">I1020/M1020</f>
        <v>45.04 €</v>
      </c>
      <c r="S1020" s="0" t="str">
        <f aca="false">H1020/M1020</f>
        <v>6.32 €</v>
      </c>
      <c r="T1020" s="0" t="str">
        <f aca="false">M1020/N1020</f>
        <v>3%</v>
      </c>
    </row>
    <row r="1021" customFormat="false" ht="15.75" hidden="false" customHeight="true" outlineLevel="0" collapsed="false">
      <c r="B1021" s="0" t="s">
        <v>125</v>
      </c>
      <c r="C1021" s="0" t="s">
        <v>52</v>
      </c>
      <c r="F1021" s="0" t="n">
        <v>2020</v>
      </c>
      <c r="G1021" s="0" t="n">
        <v>2</v>
      </c>
      <c r="H1021" s="0" t="n">
        <v>691.23</v>
      </c>
      <c r="I1021" s="0" t="n">
        <v>1625.16</v>
      </c>
      <c r="J1021" s="0" t="str">
        <f aca="false">I1021-H1021</f>
        <v>933.93 €</v>
      </c>
      <c r="K1021" s="0" t="str">
        <f aca="false">H1021/I1021</f>
        <v>42.53%</v>
      </c>
      <c r="L1021" s="0" t="str">
        <f aca="false">N1021/P1021</f>
        <v>0.53%</v>
      </c>
      <c r="M1021" s="0" t="n">
        <v>39</v>
      </c>
      <c r="N1021" s="0" t="n">
        <v>4987</v>
      </c>
      <c r="O1021" s="0" t="str">
        <f aca="false">H1021/N1021</f>
        <v>0.14 €</v>
      </c>
      <c r="P1021" s="0" t="n">
        <v>945657</v>
      </c>
      <c r="Q1021" s="0" t="str">
        <f aca="false">I1021/H1021</f>
        <v>235%</v>
      </c>
      <c r="R1021" s="0" t="str">
        <f aca="false">I1021/M1021</f>
        <v>41.67 €</v>
      </c>
      <c r="S1021" s="0" t="str">
        <f aca="false">H1021/M1021</f>
        <v>17.72 €</v>
      </c>
      <c r="T1021" s="0" t="str">
        <f aca="false">M1021/N1021</f>
        <v>1%</v>
      </c>
    </row>
    <row r="1022" customFormat="false" ht="15.75" hidden="false" customHeight="true" outlineLevel="0" collapsed="false">
      <c r="B1022" s="0" t="s">
        <v>125</v>
      </c>
      <c r="C1022" s="0" t="s">
        <v>49</v>
      </c>
      <c r="F1022" s="0" t="n">
        <v>2020</v>
      </c>
      <c r="G1022" s="0" t="n">
        <v>3</v>
      </c>
      <c r="H1022" s="0" t="n">
        <v>1178.82</v>
      </c>
      <c r="I1022" s="0" t="n">
        <v>7193.84</v>
      </c>
      <c r="J1022" s="0" t="str">
        <f aca="false">I1022-H1022</f>
        <v>£ 6,015.02</v>
      </c>
      <c r="K1022" s="0" t="str">
        <f aca="false">H1022/I1022</f>
        <v>16.39%</v>
      </c>
      <c r="L1022" s="0" t="str">
        <f aca="false">N1022/P1022</f>
        <v>0.39%</v>
      </c>
      <c r="M1022" s="0" t="n">
        <v>205</v>
      </c>
      <c r="N1022" s="0" t="n">
        <v>4409</v>
      </c>
      <c r="O1022" s="0" t="str">
        <f aca="false">H1022/N1022</f>
        <v>0.27 €</v>
      </c>
      <c r="P1022" s="0" t="n">
        <v>1123598</v>
      </c>
      <c r="Q1022" s="0" t="str">
        <f aca="false">I1022/H1022</f>
        <v>610%</v>
      </c>
      <c r="R1022" s="0" t="str">
        <f aca="false">I1022/M1022</f>
        <v>£ 35.09</v>
      </c>
      <c r="S1022" s="0" t="str">
        <f aca="false">H1022/M1022</f>
        <v>£ 5.75</v>
      </c>
      <c r="T1022" s="0" t="str">
        <f aca="false">M1022/N1022</f>
        <v>5%</v>
      </c>
    </row>
    <row r="1023" customFormat="false" ht="15.75" hidden="false" customHeight="true" outlineLevel="0" collapsed="false">
      <c r="B1023" s="0" t="s">
        <v>125</v>
      </c>
      <c r="C1023" s="0" t="s">
        <v>3</v>
      </c>
      <c r="F1023" s="0" t="n">
        <v>2020</v>
      </c>
      <c r="G1023" s="0" t="n">
        <v>3</v>
      </c>
      <c r="H1023" s="0" t="n">
        <v>17371.93</v>
      </c>
      <c r="I1023" s="0" t="n">
        <v>81286.21</v>
      </c>
      <c r="J1023" s="0" t="str">
        <f aca="false">I1023-H1023</f>
        <v>63,914.28 €</v>
      </c>
      <c r="K1023" s="0" t="str">
        <f aca="false">H1023/I1023</f>
        <v>21.37%</v>
      </c>
      <c r="L1023" s="0" t="str">
        <f aca="false">N1023/P1023</f>
        <v>0.42%</v>
      </c>
      <c r="M1023" s="0" t="n">
        <v>1955</v>
      </c>
      <c r="N1023" s="0" t="n">
        <v>42081</v>
      </c>
      <c r="O1023" s="0" t="str">
        <f aca="false">H1023/N1023</f>
        <v>0.41 €</v>
      </c>
      <c r="P1023" s="0" t="n">
        <v>10047678</v>
      </c>
      <c r="Q1023" s="0" t="str">
        <f aca="false">I1023/H1023</f>
        <v>468%</v>
      </c>
      <c r="R1023" s="0" t="str">
        <f aca="false">I1023/M1023</f>
        <v>41.58 €</v>
      </c>
      <c r="S1023" s="0" t="str">
        <f aca="false">H1023/M1023</f>
        <v>8.89 €</v>
      </c>
      <c r="T1023" s="0" t="str">
        <f aca="false">M1023/N1023</f>
        <v>5%</v>
      </c>
    </row>
    <row r="1024" customFormat="false" ht="15.75" hidden="false" customHeight="true" outlineLevel="0" collapsed="false">
      <c r="B1024" s="0" t="s">
        <v>125</v>
      </c>
      <c r="C1024" s="0" t="s">
        <v>50</v>
      </c>
      <c r="F1024" s="0" t="n">
        <v>2020</v>
      </c>
      <c r="G1024" s="0" t="n">
        <v>3</v>
      </c>
      <c r="H1024" s="0" t="n">
        <v>2750.88</v>
      </c>
      <c r="I1024" s="0" t="n">
        <v>12444.17</v>
      </c>
      <c r="J1024" s="0" t="str">
        <f aca="false">I1024-H1024</f>
        <v>9,693.29 €</v>
      </c>
      <c r="K1024" s="0" t="str">
        <f aca="false">H1024/I1024</f>
        <v>22.11%</v>
      </c>
      <c r="L1024" s="0" t="str">
        <f aca="false">N1024/P1024</f>
        <v>0.34%</v>
      </c>
      <c r="M1024" s="0" t="n">
        <v>280</v>
      </c>
      <c r="N1024" s="0" t="n">
        <v>12237</v>
      </c>
      <c r="O1024" s="0" t="str">
        <f aca="false">H1024/N1024</f>
        <v>0.22 €</v>
      </c>
      <c r="P1024" s="0" t="n">
        <v>3646566</v>
      </c>
      <c r="Q1024" s="0" t="str">
        <f aca="false">I1024/H1024</f>
        <v>452%</v>
      </c>
      <c r="R1024" s="0" t="str">
        <f aca="false">I1024/M1024</f>
        <v>44.44 €</v>
      </c>
      <c r="S1024" s="0" t="str">
        <f aca="false">H1024/M1024</f>
        <v>9.82 €</v>
      </c>
      <c r="T1024" s="0" t="str">
        <f aca="false">M1024/N1024</f>
        <v>2%</v>
      </c>
    </row>
    <row r="1025" customFormat="false" ht="15.75" hidden="false" customHeight="true" outlineLevel="0" collapsed="false">
      <c r="B1025" s="0" t="s">
        <v>125</v>
      </c>
      <c r="C1025" s="0" t="s">
        <v>51</v>
      </c>
      <c r="F1025" s="0" t="n">
        <v>2020</v>
      </c>
      <c r="G1025" s="0" t="n">
        <v>3</v>
      </c>
      <c r="H1025" s="0" t="n">
        <v>1650.59</v>
      </c>
      <c r="I1025" s="0" t="n">
        <v>7059.7</v>
      </c>
      <c r="J1025" s="0" t="str">
        <f aca="false">I1025-H1025</f>
        <v>5,409.11 €</v>
      </c>
      <c r="K1025" s="0" t="str">
        <f aca="false">H1025/I1025</f>
        <v>23.38%</v>
      </c>
      <c r="L1025" s="0" t="str">
        <f aca="false">N1025/P1025</f>
        <v>0.46%</v>
      </c>
      <c r="M1025" s="0" t="n">
        <v>171</v>
      </c>
      <c r="N1025" s="0" t="n">
        <v>8016</v>
      </c>
      <c r="O1025" s="0" t="str">
        <f aca="false">H1025/N1025</f>
        <v>0.21 €</v>
      </c>
      <c r="P1025" s="0" t="n">
        <v>1761148</v>
      </c>
      <c r="Q1025" s="0" t="str">
        <f aca="false">I1025/H1025</f>
        <v>428%</v>
      </c>
      <c r="R1025" s="0" t="str">
        <f aca="false">I1025/M1025</f>
        <v>41.28 €</v>
      </c>
      <c r="S1025" s="0" t="str">
        <f aca="false">H1025/M1025</f>
        <v>9.65 €</v>
      </c>
      <c r="T1025" s="0" t="str">
        <f aca="false">M1025/N1025</f>
        <v>2%</v>
      </c>
    </row>
    <row r="1026" customFormat="false" ht="15.75" hidden="false" customHeight="true" outlineLevel="0" collapsed="false">
      <c r="B1026" s="0" t="s">
        <v>125</v>
      </c>
      <c r="C1026" s="0" t="s">
        <v>52</v>
      </c>
      <c r="F1026" s="0" t="n">
        <v>2020</v>
      </c>
      <c r="G1026" s="0" t="n">
        <v>3</v>
      </c>
      <c r="H1026" s="0" t="n">
        <v>743.51</v>
      </c>
      <c r="I1026" s="0" t="n">
        <v>2579.58</v>
      </c>
      <c r="J1026" s="0" t="str">
        <f aca="false">I1026-H1026</f>
        <v>1,836.07 €</v>
      </c>
      <c r="K1026" s="0" t="str">
        <f aca="false">H1026/I1026</f>
        <v>28.82%</v>
      </c>
      <c r="L1026" s="0" t="str">
        <f aca="false">N1026/P1026</f>
        <v>0.47%</v>
      </c>
      <c r="M1026" s="0" t="n">
        <v>68</v>
      </c>
      <c r="N1026" s="0" t="n">
        <v>4713</v>
      </c>
      <c r="O1026" s="0" t="str">
        <f aca="false">H1026/N1026</f>
        <v>0.16 €</v>
      </c>
      <c r="P1026" s="0" t="n">
        <v>994186</v>
      </c>
      <c r="Q1026" s="0" t="str">
        <f aca="false">I1026/H1026</f>
        <v>347%</v>
      </c>
      <c r="R1026" s="0" t="str">
        <f aca="false">I1026/M1026</f>
        <v>37.94 €</v>
      </c>
      <c r="S1026" s="0" t="str">
        <f aca="false">H1026/M1026</f>
        <v>10.93 €</v>
      </c>
      <c r="T1026" s="0" t="str">
        <f aca="false">M1026/N1026</f>
        <v>1%</v>
      </c>
    </row>
    <row r="1027" customFormat="false" ht="15.75" hidden="false" customHeight="true" outlineLevel="0" collapsed="false">
      <c r="B1027" s="0" t="s">
        <v>125</v>
      </c>
      <c r="C1027" s="0" t="s">
        <v>49</v>
      </c>
      <c r="F1027" s="0" t="n">
        <v>2020</v>
      </c>
      <c r="G1027" s="0" t="n">
        <v>4</v>
      </c>
      <c r="H1027" s="0" t="n">
        <v>4112.99</v>
      </c>
      <c r="I1027" s="0" t="n">
        <v>27781.68</v>
      </c>
      <c r="J1027" s="0" t="str">
        <f aca="false">I1027-H1027</f>
        <v>£ 23,668.69</v>
      </c>
      <c r="K1027" s="0" t="str">
        <f aca="false">H1027/I1027</f>
        <v>14.80%</v>
      </c>
      <c r="L1027" s="0" t="str">
        <f aca="false">N1027/P1027</f>
        <v>0.42%</v>
      </c>
      <c r="M1027" s="0" t="n">
        <v>786</v>
      </c>
      <c r="N1027" s="0" t="n">
        <v>20018</v>
      </c>
      <c r="O1027" s="0" t="str">
        <f aca="false">H1027/N1027</f>
        <v>0.21 €</v>
      </c>
      <c r="P1027" s="0" t="n">
        <v>4797171</v>
      </c>
      <c r="Q1027" s="0" t="str">
        <f aca="false">I1027/H1027</f>
        <v>675%</v>
      </c>
      <c r="R1027" s="0" t="str">
        <f aca="false">I1027/M1027</f>
        <v>£ 35.35</v>
      </c>
      <c r="S1027" s="0" t="str">
        <f aca="false">H1027/M1027</f>
        <v>£ 5.23</v>
      </c>
      <c r="T1027" s="0" t="str">
        <f aca="false">M1027/N1027</f>
        <v>4%</v>
      </c>
    </row>
    <row r="1028" customFormat="false" ht="15.75" hidden="false" customHeight="true" outlineLevel="0" collapsed="false">
      <c r="B1028" s="0" t="s">
        <v>125</v>
      </c>
      <c r="C1028" s="0" t="s">
        <v>3</v>
      </c>
      <c r="F1028" s="0" t="n">
        <v>2020</v>
      </c>
      <c r="G1028" s="0" t="n">
        <v>4</v>
      </c>
      <c r="H1028" s="0" t="n">
        <v>30044.69</v>
      </c>
      <c r="I1028" s="0" t="n">
        <v>155118.55</v>
      </c>
      <c r="J1028" s="0" t="str">
        <f aca="false">I1028-H1028</f>
        <v>125,073.86 €</v>
      </c>
      <c r="K1028" s="0" t="str">
        <f aca="false">H1028/I1028</f>
        <v>19.37%</v>
      </c>
      <c r="L1028" s="0" t="str">
        <f aca="false">N1028/P1028</f>
        <v>0.60%</v>
      </c>
      <c r="M1028" s="0" t="n">
        <v>3807</v>
      </c>
      <c r="N1028" s="0" t="n">
        <v>102675</v>
      </c>
      <c r="O1028" s="0" t="str">
        <f aca="false">H1028/N1028</f>
        <v>0.29 €</v>
      </c>
      <c r="P1028" s="0" t="n">
        <v>17226558</v>
      </c>
      <c r="Q1028" s="0" t="str">
        <f aca="false">I1028/H1028</f>
        <v>516%</v>
      </c>
      <c r="R1028" s="0" t="str">
        <f aca="false">I1028/M1028</f>
        <v>40.75 €</v>
      </c>
      <c r="S1028" s="0" t="str">
        <f aca="false">H1028/M1028</f>
        <v>7.89 €</v>
      </c>
      <c r="T1028" s="0" t="str">
        <f aca="false">M1028/N1028</f>
        <v>4%</v>
      </c>
    </row>
    <row r="1029" customFormat="false" ht="15.75" hidden="false" customHeight="true" outlineLevel="0" collapsed="false">
      <c r="B1029" s="0" t="s">
        <v>125</v>
      </c>
      <c r="C1029" s="0" t="s">
        <v>50</v>
      </c>
      <c r="F1029" s="0" t="n">
        <v>2020</v>
      </c>
      <c r="G1029" s="0" t="n">
        <v>4</v>
      </c>
      <c r="H1029" s="0" t="n">
        <v>7162.58</v>
      </c>
      <c r="I1029" s="0" t="n">
        <v>49638.96</v>
      </c>
      <c r="J1029" s="0" t="str">
        <f aca="false">I1029-H1029</f>
        <v>42,476.38 €</v>
      </c>
      <c r="K1029" s="0" t="str">
        <f aca="false">H1029/I1029</f>
        <v>14.43%</v>
      </c>
      <c r="L1029" s="0" t="str">
        <f aca="false">N1029/P1029</f>
        <v>0.42%</v>
      </c>
      <c r="M1029" s="0" t="n">
        <v>1091</v>
      </c>
      <c r="N1029" s="0" t="n">
        <v>40616</v>
      </c>
      <c r="O1029" s="0" t="str">
        <f aca="false">H1029/N1029</f>
        <v>0.18 €</v>
      </c>
      <c r="P1029" s="0" t="n">
        <v>9765109</v>
      </c>
      <c r="Q1029" s="0" t="str">
        <f aca="false">I1029/H1029</f>
        <v>693%</v>
      </c>
      <c r="R1029" s="0" t="str">
        <f aca="false">I1029/M1029</f>
        <v>45.50 €</v>
      </c>
      <c r="S1029" s="0" t="str">
        <f aca="false">H1029/M1029</f>
        <v>6.57 €</v>
      </c>
      <c r="T1029" s="0" t="str">
        <f aca="false">M1029/N1029</f>
        <v>3%</v>
      </c>
    </row>
    <row r="1030" customFormat="false" ht="15.75" hidden="false" customHeight="true" outlineLevel="0" collapsed="false">
      <c r="B1030" s="0" t="s">
        <v>125</v>
      </c>
      <c r="C1030" s="0" t="s">
        <v>51</v>
      </c>
      <c r="F1030" s="0" t="n">
        <v>2020</v>
      </c>
      <c r="G1030" s="0" t="n">
        <v>4</v>
      </c>
      <c r="H1030" s="0" t="n">
        <v>2617.7</v>
      </c>
      <c r="I1030" s="0" t="n">
        <v>12969.07</v>
      </c>
      <c r="J1030" s="0" t="str">
        <f aca="false">I1030-H1030</f>
        <v>10,351.37 €</v>
      </c>
      <c r="K1030" s="0" t="str">
        <f aca="false">H1030/I1030</f>
        <v>20.18%</v>
      </c>
      <c r="L1030" s="0" t="str">
        <f aca="false">N1030/P1030</f>
        <v>0.69%</v>
      </c>
      <c r="M1030" s="0" t="n">
        <v>323</v>
      </c>
      <c r="N1030" s="0" t="n">
        <v>15929</v>
      </c>
      <c r="O1030" s="0" t="str">
        <f aca="false">H1030/N1030</f>
        <v>0.16 €</v>
      </c>
      <c r="P1030" s="0" t="n">
        <v>2315977</v>
      </c>
      <c r="Q1030" s="0" t="str">
        <f aca="false">I1030/H1030</f>
        <v>495%</v>
      </c>
      <c r="R1030" s="0" t="str">
        <f aca="false">I1030/M1030</f>
        <v>40.15 €</v>
      </c>
      <c r="S1030" s="0" t="str">
        <f aca="false">H1030/M1030</f>
        <v>8.10 €</v>
      </c>
      <c r="T1030" s="0" t="str">
        <f aca="false">M1030/N1030</f>
        <v>2%</v>
      </c>
    </row>
    <row r="1031" customFormat="false" ht="15.75" hidden="false" customHeight="true" outlineLevel="0" collapsed="false">
      <c r="B1031" s="0" t="s">
        <v>125</v>
      </c>
      <c r="C1031" s="0" t="s">
        <v>52</v>
      </c>
      <c r="F1031" s="0" t="n">
        <v>2020</v>
      </c>
      <c r="G1031" s="0" t="n">
        <v>4</v>
      </c>
      <c r="H1031" s="0" t="n">
        <v>1799.69</v>
      </c>
      <c r="I1031" s="0" t="n">
        <v>10473.6</v>
      </c>
      <c r="J1031" s="0" t="str">
        <f aca="false">I1031-H1031</f>
        <v>8,673.91 €</v>
      </c>
      <c r="K1031" s="0" t="str">
        <f aca="false">H1031/I1031</f>
        <v>17.18%</v>
      </c>
      <c r="L1031" s="0" t="str">
        <f aca="false">N1031/P1031</f>
        <v>0.66%</v>
      </c>
      <c r="M1031" s="0" t="n">
        <v>241</v>
      </c>
      <c r="N1031" s="0" t="n">
        <v>12842</v>
      </c>
      <c r="O1031" s="0" t="str">
        <f aca="false">H1031/N1031</f>
        <v>0.14 €</v>
      </c>
      <c r="P1031" s="0" t="n">
        <v>1940744</v>
      </c>
      <c r="Q1031" s="0" t="str">
        <f aca="false">I1031/H1031</f>
        <v>582%</v>
      </c>
      <c r="R1031" s="0" t="str">
        <f aca="false">I1031/M1031</f>
        <v>43.46 €</v>
      </c>
      <c r="S1031" s="0" t="str">
        <f aca="false">H1031/M1031</f>
        <v>7.47 €</v>
      </c>
      <c r="T1031" s="0" t="str">
        <f aca="false">M1031/N1031</f>
        <v>2%</v>
      </c>
    </row>
    <row r="1032" customFormat="false" ht="15.75" hidden="false" customHeight="true" outlineLevel="0" collapsed="false">
      <c r="B1032" s="0" t="s">
        <v>125</v>
      </c>
      <c r="C1032" s="0" t="s">
        <v>49</v>
      </c>
      <c r="F1032" s="0" t="n">
        <v>2020</v>
      </c>
      <c r="G1032" s="0" t="n">
        <v>7</v>
      </c>
      <c r="H1032" s="0" t="n">
        <v>2675.23</v>
      </c>
      <c r="I1032" s="0" t="n">
        <v>17188.23</v>
      </c>
      <c r="J1032" s="0" t="str">
        <f aca="false">I1032-H1032</f>
        <v>£ 14,513.00</v>
      </c>
      <c r="K1032" s="0" t="str">
        <f aca="false">H1032/I1032</f>
        <v>15.56%</v>
      </c>
      <c r="L1032" s="0" t="str">
        <f aca="false">N1032/P1032</f>
        <v>0.43%</v>
      </c>
      <c r="M1032" s="0" t="n">
        <v>438</v>
      </c>
      <c r="N1032" s="0" t="n">
        <v>8244</v>
      </c>
      <c r="O1032" s="0" t="str">
        <f aca="false">H1032/N1032</f>
        <v>£ 0.32</v>
      </c>
      <c r="P1032" s="0" t="n">
        <v>1897887</v>
      </c>
      <c r="Q1032" s="0" t="str">
        <f aca="false">I1032/H1032</f>
        <v>642%</v>
      </c>
      <c r="R1032" s="0" t="str">
        <f aca="false">I1032/M1032</f>
        <v>£ 39.24</v>
      </c>
      <c r="S1032" s="0" t="str">
        <f aca="false">H1032/M1032</f>
        <v>£ 6.11</v>
      </c>
      <c r="T1032" s="0" t="str">
        <f aca="false">M1032/N1032</f>
        <v>5%</v>
      </c>
    </row>
    <row r="1033" customFormat="false" ht="15.75" hidden="false" customHeight="true" outlineLevel="0" collapsed="false">
      <c r="B1033" s="0" t="s">
        <v>125</v>
      </c>
      <c r="C1033" s="0" t="s">
        <v>3</v>
      </c>
      <c r="F1033" s="0" t="n">
        <v>2020</v>
      </c>
      <c r="G1033" s="0" t="n">
        <v>7</v>
      </c>
      <c r="H1033" s="0" t="n">
        <v>17995.09</v>
      </c>
      <c r="I1033" s="0" t="n">
        <v>103638.07</v>
      </c>
      <c r="J1033" s="0" t="str">
        <f aca="false">I1033-H1033</f>
        <v>85,642.98 €</v>
      </c>
      <c r="K1033" s="0" t="str">
        <f aca="false">H1033/I1033</f>
        <v>17.36%</v>
      </c>
      <c r="L1033" s="0" t="str">
        <f aca="false">N1033/P1033</f>
        <v>0.46%</v>
      </c>
      <c r="M1033" s="0" t="n">
        <v>2508</v>
      </c>
      <c r="N1033" s="0" t="n">
        <v>45669</v>
      </c>
      <c r="O1033" s="0" t="str">
        <f aca="false">H1033/N1033</f>
        <v>0.39 €</v>
      </c>
      <c r="P1033" s="0" t="n">
        <v>9876001</v>
      </c>
      <c r="Q1033" s="0" t="str">
        <f aca="false">I1033/H1033</f>
        <v>576%</v>
      </c>
      <c r="R1033" s="0" t="str">
        <f aca="false">I1033/M1033</f>
        <v>41.32 €</v>
      </c>
      <c r="S1033" s="0" t="str">
        <f aca="false">H1033/M1033</f>
        <v>7.18 €</v>
      </c>
      <c r="T1033" s="0" t="str">
        <f aca="false">M1033/N1033</f>
        <v>5%</v>
      </c>
    </row>
    <row r="1034" customFormat="false" ht="15.75" hidden="false" customHeight="true" outlineLevel="0" collapsed="false">
      <c r="B1034" s="0" t="s">
        <v>125</v>
      </c>
      <c r="C1034" s="0" t="s">
        <v>50</v>
      </c>
      <c r="F1034" s="0" t="n">
        <v>2020</v>
      </c>
      <c r="G1034" s="0" t="n">
        <v>7</v>
      </c>
      <c r="H1034" s="0" t="n">
        <v>2611.12</v>
      </c>
      <c r="I1034" s="0" t="n">
        <v>21185.69</v>
      </c>
      <c r="J1034" s="0" t="str">
        <f aca="false">I1034-H1034</f>
        <v>18,574.57 €</v>
      </c>
      <c r="K1034" s="0" t="str">
        <f aca="false">H1034/I1034</f>
        <v>12.32%</v>
      </c>
      <c r="L1034" s="0" t="str">
        <f aca="false">N1034/P1034</f>
        <v>0.52%</v>
      </c>
      <c r="M1034" s="0" t="n">
        <v>458</v>
      </c>
      <c r="N1034" s="0" t="n">
        <v>10701</v>
      </c>
      <c r="O1034" s="0" t="str">
        <f aca="false">H1034/N1034</f>
        <v>0.24 €</v>
      </c>
      <c r="P1034" s="0" t="n">
        <v>2073558</v>
      </c>
      <c r="Q1034" s="0" t="str">
        <f aca="false">I1034/H1034</f>
        <v>811%</v>
      </c>
      <c r="R1034" s="0" t="str">
        <f aca="false">I1034/M1034</f>
        <v>46.26 €</v>
      </c>
      <c r="S1034" s="0" t="str">
        <f aca="false">H1034/M1034</f>
        <v>5.70 €</v>
      </c>
      <c r="T1034" s="0" t="str">
        <f aca="false">M1034/N1034</f>
        <v>4%</v>
      </c>
    </row>
    <row r="1035" customFormat="false" ht="15.75" hidden="false" customHeight="true" outlineLevel="0" collapsed="false">
      <c r="B1035" s="0" t="s">
        <v>125</v>
      </c>
      <c r="C1035" s="0" t="s">
        <v>51</v>
      </c>
      <c r="F1035" s="0" t="n">
        <v>2020</v>
      </c>
      <c r="G1035" s="0" t="n">
        <v>7</v>
      </c>
      <c r="H1035" s="0" t="n">
        <v>1568.95</v>
      </c>
      <c r="I1035" s="0" t="n">
        <v>13655.95</v>
      </c>
      <c r="J1035" s="0" t="str">
        <f aca="false">I1035-H1035</f>
        <v>12,087.00 €</v>
      </c>
      <c r="K1035" s="0" t="str">
        <f aca="false">H1035/I1035</f>
        <v>11.49%</v>
      </c>
      <c r="L1035" s="0" t="str">
        <f aca="false">N1035/P1035</f>
        <v>0.87%</v>
      </c>
      <c r="M1035" s="0" t="n">
        <v>333</v>
      </c>
      <c r="N1035" s="0" t="n">
        <v>9169</v>
      </c>
      <c r="O1035" s="0" t="str">
        <f aca="false">H1035/N1035</f>
        <v>0.17 €</v>
      </c>
      <c r="P1035" s="0" t="n">
        <v>1056057</v>
      </c>
      <c r="Q1035" s="0" t="str">
        <f aca="false">I1035/H1035</f>
        <v>870%</v>
      </c>
      <c r="R1035" s="0" t="str">
        <f aca="false">I1035/M1035</f>
        <v>41.01 €</v>
      </c>
      <c r="S1035" s="0" t="str">
        <f aca="false">H1035/M1035</f>
        <v>4.71 €</v>
      </c>
      <c r="T1035" s="0" t="str">
        <f aca="false">M1035/N1035</f>
        <v>4%</v>
      </c>
    </row>
    <row r="1036" customFormat="false" ht="15.75" hidden="false" customHeight="true" outlineLevel="0" collapsed="false">
      <c r="B1036" s="0" t="s">
        <v>125</v>
      </c>
      <c r="C1036" s="0" t="s">
        <v>52</v>
      </c>
      <c r="F1036" s="0" t="n">
        <v>2020</v>
      </c>
      <c r="G1036" s="0" t="n">
        <v>7</v>
      </c>
      <c r="H1036" s="0" t="n">
        <v>1178.19</v>
      </c>
      <c r="I1036" s="0" t="n">
        <v>9628.96</v>
      </c>
      <c r="J1036" s="0" t="str">
        <f aca="false">I1036-H1036</f>
        <v>8,450.77 €</v>
      </c>
      <c r="K1036" s="0" t="str">
        <f aca="false">H1036/I1036</f>
        <v>12.24%</v>
      </c>
      <c r="L1036" s="0" t="str">
        <f aca="false">N1036/P1036</f>
        <v>0.68%</v>
      </c>
      <c r="M1036" s="0" t="n">
        <v>201</v>
      </c>
      <c r="N1036" s="0" t="n">
        <v>7446</v>
      </c>
      <c r="O1036" s="0" t="str">
        <f aca="false">H1036/N1036</f>
        <v>0.16 €</v>
      </c>
      <c r="P1036" s="0" t="n">
        <v>1096796</v>
      </c>
      <c r="Q1036" s="0" t="str">
        <f aca="false">I1036/H1036</f>
        <v>817%</v>
      </c>
      <c r="R1036" s="0" t="str">
        <f aca="false">I1036/M1036</f>
        <v>47.91 €</v>
      </c>
      <c r="S1036" s="0" t="str">
        <f aca="false">H1036/M1036</f>
        <v>5.86 €</v>
      </c>
      <c r="T1036" s="0" t="str">
        <f aca="false">M1036/N1036</f>
        <v>3%</v>
      </c>
    </row>
    <row r="1037" customFormat="false" ht="15.75" hidden="false" customHeight="true" outlineLevel="0" collapsed="false">
      <c r="A1037" s="0" t="n">
        <v>1043787494494100</v>
      </c>
      <c r="B1037" s="0" t="s">
        <v>126</v>
      </c>
      <c r="C1037" s="0" t="s">
        <v>3</v>
      </c>
      <c r="F1037" s="0" t="n">
        <v>2020</v>
      </c>
      <c r="G1037" s="0" t="n">
        <v>2</v>
      </c>
      <c r="H1037" s="0" t="n">
        <v>831.3</v>
      </c>
      <c r="I1037" s="0" t="n">
        <v>3625.21</v>
      </c>
      <c r="J1037" s="0" t="str">
        <f aca="false">I1037-H1037</f>
        <v>2,793.91 €</v>
      </c>
      <c r="K1037" s="0" t="str">
        <f aca="false">H1037/I1037</f>
        <v>22.93%</v>
      </c>
      <c r="L1037" s="0" t="str">
        <f aca="false">N1037/P1037</f>
        <v>0.28%</v>
      </c>
      <c r="M1037" s="0" t="n">
        <v>234</v>
      </c>
      <c r="N1037" s="0" t="n">
        <v>2280</v>
      </c>
      <c r="O1037" s="0" t="str">
        <f aca="false">H1037/N1037</f>
        <v>0.36 €</v>
      </c>
      <c r="P1037" s="0" t="n">
        <v>824662</v>
      </c>
      <c r="Q1037" s="0" t="str">
        <f aca="false">I1037/H1037</f>
        <v>436%</v>
      </c>
      <c r="R1037" s="0" t="str">
        <f aca="false">I1037/M1037</f>
        <v>15.49 €</v>
      </c>
      <c r="S1037" s="0" t="str">
        <f aca="false">H1037/M1037</f>
        <v>3.55 €</v>
      </c>
      <c r="T1037" s="0" t="str">
        <f aca="false">M1037/N1037</f>
        <v>10%</v>
      </c>
    </row>
    <row r="1038" customFormat="false" ht="15.75" hidden="false" customHeight="true" outlineLevel="0" collapsed="false">
      <c r="A1038" s="0" t="n">
        <v>1043787494494100</v>
      </c>
      <c r="B1038" s="0" t="s">
        <v>126</v>
      </c>
      <c r="C1038" s="0" t="s">
        <v>3</v>
      </c>
      <c r="F1038" s="0" t="n">
        <v>2020</v>
      </c>
      <c r="G1038" s="0" t="n">
        <v>3</v>
      </c>
      <c r="H1038" s="0" t="n">
        <v>663.34</v>
      </c>
      <c r="I1038" s="0" t="n">
        <v>3295.8</v>
      </c>
      <c r="J1038" s="0" t="str">
        <f aca="false">I1038-H1038</f>
        <v>2,632.46 €</v>
      </c>
      <c r="K1038" s="0" t="str">
        <f aca="false">H1038/I1038</f>
        <v>20.13%</v>
      </c>
      <c r="L1038" s="0" t="str">
        <f aca="false">N1038/P1038</f>
        <v>0.27%</v>
      </c>
      <c r="M1038" s="0" t="n">
        <v>210</v>
      </c>
      <c r="N1038" s="0" t="n">
        <v>2172</v>
      </c>
      <c r="O1038" s="0" t="str">
        <f aca="false">H1038/N1038</f>
        <v>0.31 €</v>
      </c>
      <c r="P1038" s="0" t="n">
        <v>798645</v>
      </c>
      <c r="Q1038" s="0" t="str">
        <f aca="false">I1038/H1038</f>
        <v>497%</v>
      </c>
      <c r="R1038" s="0" t="str">
        <f aca="false">I1038/M1038</f>
        <v>15.69 €</v>
      </c>
      <c r="S1038" s="0" t="str">
        <f aca="false">H1038/M1038</f>
        <v>3.16 €</v>
      </c>
      <c r="T1038" s="0" t="str">
        <f aca="false">M1038/N1038</f>
        <v>10%</v>
      </c>
    </row>
    <row r="1039" customFormat="false" ht="15.75" hidden="false" customHeight="true" outlineLevel="0" collapsed="false">
      <c r="A1039" s="0" t="n">
        <v>1043787494494100</v>
      </c>
      <c r="B1039" s="0" t="s">
        <v>126</v>
      </c>
      <c r="C1039" s="0" t="s">
        <v>3</v>
      </c>
      <c r="F1039" s="0" t="n">
        <v>2020</v>
      </c>
      <c r="G1039" s="0" t="n">
        <v>4</v>
      </c>
      <c r="H1039" s="0" t="n">
        <v>709.05</v>
      </c>
      <c r="I1039" s="0" t="n">
        <v>2878.32</v>
      </c>
      <c r="J1039" s="0" t="str">
        <f aca="false">I1039-H1039</f>
        <v>2,169.27 €</v>
      </c>
      <c r="K1039" s="0" t="str">
        <f aca="false">H1039/I1039</f>
        <v>24.63%</v>
      </c>
      <c r="L1039" s="0" t="str">
        <f aca="false">N1039/P1039</f>
        <v>0.31%</v>
      </c>
      <c r="M1039" s="0" t="n">
        <v>173</v>
      </c>
      <c r="N1039" s="0" t="n">
        <v>2160</v>
      </c>
      <c r="O1039" s="0" t="str">
        <f aca="false">H1039/N1039</f>
        <v>0.33 €</v>
      </c>
      <c r="P1039" s="0" t="n">
        <v>689457</v>
      </c>
      <c r="Q1039" s="0" t="str">
        <f aca="false">I1039/H1039</f>
        <v>406%</v>
      </c>
      <c r="R1039" s="0" t="str">
        <f aca="false">I1039/M1039</f>
        <v>16.64 €</v>
      </c>
      <c r="S1039" s="0" t="str">
        <f aca="false">H1039/M1039</f>
        <v>4.10 €</v>
      </c>
      <c r="T1039" s="0" t="str">
        <f aca="false">M1039/N1039</f>
        <v>8%</v>
      </c>
    </row>
    <row r="1040" customFormat="false" ht="15.75" hidden="false" customHeight="true" outlineLevel="0" collapsed="false">
      <c r="A1040" s="0" t="n">
        <v>1043787494494100</v>
      </c>
      <c r="B1040" s="0" t="s">
        <v>126</v>
      </c>
      <c r="C1040" s="0" t="s">
        <v>3</v>
      </c>
      <c r="F1040" s="0" t="n">
        <v>2020</v>
      </c>
      <c r="G1040" s="0" t="n">
        <v>5</v>
      </c>
      <c r="H1040" s="0" t="n">
        <v>884.44</v>
      </c>
      <c r="I1040" s="0" t="n">
        <v>2424.46</v>
      </c>
      <c r="J1040" s="0" t="str">
        <f aca="false">I1040-H1040</f>
        <v>1,540.02 €</v>
      </c>
      <c r="K1040" s="0" t="str">
        <f aca="false">H1040/I1040</f>
        <v>36.48%</v>
      </c>
      <c r="L1040" s="0" t="str">
        <f aca="false">N1040/P1040</f>
        <v>0.33%</v>
      </c>
      <c r="M1040" s="0" t="n">
        <v>149</v>
      </c>
      <c r="N1040" s="0" t="n">
        <v>2154</v>
      </c>
      <c r="O1040" s="0" t="str">
        <f aca="false">H1040/N1040</f>
        <v>0.41 €</v>
      </c>
      <c r="P1040" s="0" t="n">
        <v>652933</v>
      </c>
      <c r="Q1040" s="0" t="str">
        <f aca="false">I1040/H1040</f>
        <v>274%</v>
      </c>
      <c r="R1040" s="0" t="str">
        <f aca="false">I1040/M1040</f>
        <v>16.27 €</v>
      </c>
      <c r="S1040" s="0" t="str">
        <f aca="false">H1040/M1040</f>
        <v>5.94 €</v>
      </c>
      <c r="T1040" s="0" t="str">
        <f aca="false">M1040/N1040</f>
        <v>7%</v>
      </c>
    </row>
    <row r="1041" customFormat="false" ht="15.75" hidden="false" customHeight="true" outlineLevel="0" collapsed="false">
      <c r="A1041" s="0" t="n">
        <v>1043787494494100</v>
      </c>
      <c r="B1041" s="0" t="s">
        <v>126</v>
      </c>
      <c r="C1041" s="0" t="s">
        <v>3</v>
      </c>
      <c r="F1041" s="0" t="n">
        <v>2020</v>
      </c>
      <c r="G1041" s="0" t="n">
        <v>6</v>
      </c>
      <c r="H1041" s="0" t="n">
        <v>2493.11</v>
      </c>
      <c r="I1041" s="0" t="n">
        <v>6598.19</v>
      </c>
      <c r="J1041" s="0" t="str">
        <f aca="false">I1041-H1041</f>
        <v>4,105.08 €</v>
      </c>
      <c r="K1041" s="0" t="str">
        <f aca="false">H1041/I1041</f>
        <v>37.78%</v>
      </c>
      <c r="L1041" s="0" t="str">
        <f aca="false">N1041/P1041</f>
        <v>0.30%</v>
      </c>
      <c r="M1041" s="0" t="n">
        <v>412</v>
      </c>
      <c r="N1041" s="0" t="n">
        <v>5071</v>
      </c>
      <c r="O1041" s="0" t="str">
        <f aca="false">H1041/N1041</f>
        <v>0.49 €</v>
      </c>
      <c r="P1041" s="0" t="n">
        <v>1679682</v>
      </c>
      <c r="Q1041" s="0" t="str">
        <f aca="false">I1041/H1041</f>
        <v>265%</v>
      </c>
      <c r="R1041" s="0" t="str">
        <f aca="false">I1041/M1041</f>
        <v>16.02 €</v>
      </c>
      <c r="S1041" s="0" t="str">
        <f aca="false">H1041/M1041</f>
        <v>6.05 €</v>
      </c>
      <c r="T1041" s="0" t="str">
        <f aca="false">M1041/N1041</f>
        <v>8%</v>
      </c>
    </row>
    <row r="1042" customFormat="false" ht="15.75" hidden="false" customHeight="true" outlineLevel="0" collapsed="false">
      <c r="B1042" s="0" t="s">
        <v>126</v>
      </c>
      <c r="C1042" s="0" t="s">
        <v>50</v>
      </c>
      <c r="F1042" s="0" t="n">
        <v>2020</v>
      </c>
      <c r="G1042" s="0" t="n">
        <v>6</v>
      </c>
      <c r="H1042" s="0" t="n">
        <v>71.58</v>
      </c>
      <c r="I1042" s="0" t="n">
        <v>361.95</v>
      </c>
      <c r="J1042" s="0" t="str">
        <f aca="false">I1042-H1042</f>
        <v>290.37 €</v>
      </c>
      <c r="K1042" s="0" t="str">
        <f aca="false">H1042/I1042</f>
        <v>19.78%</v>
      </c>
      <c r="L1042" s="0" t="str">
        <f aca="false">N1042/P1042</f>
        <v>0.32%</v>
      </c>
      <c r="M1042" s="0" t="n">
        <v>18</v>
      </c>
      <c r="N1042" s="0" t="n">
        <v>198</v>
      </c>
      <c r="O1042" s="0" t="str">
        <f aca="false">H1042/N1042</f>
        <v>0.36 €</v>
      </c>
      <c r="P1042" s="0" t="n">
        <v>60983</v>
      </c>
      <c r="Q1042" s="0" t="str">
        <f aca="false">I1042/H1042</f>
        <v>506%</v>
      </c>
      <c r="R1042" s="0" t="str">
        <f aca="false">I1042/M1042</f>
        <v>20.11 €</v>
      </c>
      <c r="S1042" s="0" t="str">
        <f aca="false">H1042/M1042</f>
        <v>3.98 €</v>
      </c>
      <c r="T1042" s="0" t="str">
        <f aca="false">M1042/N1042</f>
        <v>9%</v>
      </c>
    </row>
    <row r="1043" customFormat="false" ht="15.75" hidden="false" customHeight="true" outlineLevel="0" collapsed="false">
      <c r="A1043" s="0" t="n">
        <v>1043787494494100</v>
      </c>
      <c r="B1043" s="0" t="s">
        <v>126</v>
      </c>
      <c r="C1043" s="0" t="s">
        <v>3</v>
      </c>
      <c r="F1043" s="0" t="n">
        <v>2020</v>
      </c>
      <c r="G1043" s="0" t="n">
        <v>7</v>
      </c>
      <c r="H1043" s="0" t="n">
        <v>3507.25</v>
      </c>
      <c r="I1043" s="0" t="n">
        <v>10528.81</v>
      </c>
      <c r="J1043" s="0" t="str">
        <f aca="false">I1043-H1043</f>
        <v>7,021.56 €</v>
      </c>
      <c r="K1043" s="0" t="str">
        <f aca="false">H1043/I1043</f>
        <v>33.31%</v>
      </c>
      <c r="L1043" s="0" t="str">
        <f aca="false">N1043/P1043</f>
        <v>0.35%</v>
      </c>
      <c r="M1043" s="0" t="n">
        <v>626</v>
      </c>
      <c r="N1043" s="0" t="n">
        <v>5983</v>
      </c>
      <c r="O1043" s="0" t="str">
        <f aca="false">H1043/N1043</f>
        <v>0.59 €</v>
      </c>
      <c r="P1043" s="0" t="n">
        <v>1704272</v>
      </c>
      <c r="Q1043" s="0" t="str">
        <f aca="false">I1043/H1043</f>
        <v>300%</v>
      </c>
      <c r="R1043" s="0" t="str">
        <f aca="false">I1043/M1043</f>
        <v>16.82 €</v>
      </c>
      <c r="S1043" s="0" t="str">
        <f aca="false">H1043/M1043</f>
        <v>5.60 €</v>
      </c>
      <c r="T1043" s="0" t="str">
        <f aca="false">M1043/N1043</f>
        <v>10%</v>
      </c>
    </row>
    <row r="1044" customFormat="false" ht="15.75" hidden="false" customHeight="true" outlineLevel="0" collapsed="false">
      <c r="B1044" s="0" t="s">
        <v>126</v>
      </c>
      <c r="C1044" s="0" t="s">
        <v>50</v>
      </c>
      <c r="F1044" s="0" t="n">
        <v>2020</v>
      </c>
      <c r="G1044" s="0" t="n">
        <v>7</v>
      </c>
      <c r="H1044" s="0" t="n">
        <v>96.4</v>
      </c>
      <c r="I1044" s="0" t="n">
        <v>511.35</v>
      </c>
      <c r="J1044" s="0" t="str">
        <f aca="false">I1044-H1044</f>
        <v>414.95 €</v>
      </c>
      <c r="K1044" s="0" t="str">
        <f aca="false">H1044/I1044</f>
        <v>18.85%</v>
      </c>
      <c r="L1044" s="0" t="str">
        <f aca="false">N1044/P1044</f>
        <v>0.26%</v>
      </c>
      <c r="M1044" s="0" t="n">
        <v>23</v>
      </c>
      <c r="N1044" s="0" t="n">
        <v>264</v>
      </c>
      <c r="O1044" s="0" t="str">
        <f aca="false">H1044/N1044</f>
        <v>0.37 €</v>
      </c>
      <c r="P1044" s="0" t="n">
        <v>100621</v>
      </c>
      <c r="Q1044" s="0" t="str">
        <f aca="false">I1044/H1044</f>
        <v>530%</v>
      </c>
      <c r="R1044" s="0" t="str">
        <f aca="false">I1044/M1044</f>
        <v>22.23 €</v>
      </c>
      <c r="S1044" s="0" t="str">
        <f aca="false">H1044/M1044</f>
        <v>4.19 €</v>
      </c>
      <c r="T1044" s="0" t="str">
        <f aca="false">M1044/N1044</f>
        <v>9%</v>
      </c>
    </row>
    <row r="1045" customFormat="false" ht="15.75" hidden="false" customHeight="true" outlineLevel="0" collapsed="false">
      <c r="B1045" s="0" t="s">
        <v>127</v>
      </c>
      <c r="C1045" s="0" t="s">
        <v>3</v>
      </c>
      <c r="F1045" s="0" t="n">
        <v>2020</v>
      </c>
      <c r="G1045" s="0" t="n">
        <v>1</v>
      </c>
      <c r="H1045" s="0" t="n">
        <v>2675.48</v>
      </c>
      <c r="I1045" s="0" t="n">
        <v>9906.85</v>
      </c>
      <c r="J1045" s="0" t="str">
        <f aca="false">I1045-H1045</f>
        <v>7,231.37 €</v>
      </c>
      <c r="K1045" s="0" t="str">
        <f aca="false">H1045/I1045</f>
        <v>27.01%</v>
      </c>
      <c r="L1045" s="0" t="str">
        <f aca="false">N1045/P1045</f>
        <v>0.50%</v>
      </c>
      <c r="M1045" s="0" t="n">
        <v>423</v>
      </c>
      <c r="N1045" s="0" t="n">
        <v>13121</v>
      </c>
      <c r="O1045" s="0" t="str">
        <f aca="false">H1045/N1045</f>
        <v>0.20 €</v>
      </c>
      <c r="P1045" s="0" t="n">
        <v>2614609</v>
      </c>
      <c r="Q1045" s="0" t="str">
        <f aca="false">I1045/H1045</f>
        <v>370%</v>
      </c>
      <c r="R1045" s="0" t="str">
        <f aca="false">I1045/M1045</f>
        <v>23.42 €</v>
      </c>
      <c r="S1045" s="0" t="str">
        <f aca="false">H1045/M1045</f>
        <v>6.33 €</v>
      </c>
      <c r="T1045" s="0" t="str">
        <f aca="false">M1045/N1045</f>
        <v>3%</v>
      </c>
    </row>
    <row r="1046" customFormat="false" ht="15.75" hidden="false" customHeight="true" outlineLevel="0" collapsed="false">
      <c r="B1046" s="0" t="s">
        <v>127</v>
      </c>
      <c r="C1046" s="0" t="s">
        <v>3</v>
      </c>
      <c r="F1046" s="0" t="n">
        <v>2020</v>
      </c>
      <c r="G1046" s="0" t="n">
        <v>2</v>
      </c>
      <c r="H1046" s="0" t="n">
        <v>3135.02</v>
      </c>
      <c r="I1046" s="0" t="n">
        <v>13336.88</v>
      </c>
      <c r="J1046" s="0" t="str">
        <f aca="false">I1046-H1046</f>
        <v>10,201.86 €</v>
      </c>
      <c r="K1046" s="0" t="str">
        <f aca="false">H1046/I1046</f>
        <v>23.51%</v>
      </c>
      <c r="L1046" s="0" t="str">
        <f aca="false">N1046/P1046</f>
        <v>0.53%</v>
      </c>
      <c r="M1046" s="0" t="n">
        <v>582</v>
      </c>
      <c r="N1046" s="0" t="n">
        <v>17971</v>
      </c>
      <c r="O1046" s="0" t="str">
        <f aca="false">H1046/N1046</f>
        <v>0.17 €</v>
      </c>
      <c r="P1046" s="0" t="n">
        <v>3366962</v>
      </c>
      <c r="Q1046" s="0" t="str">
        <f aca="false">I1046/H1046</f>
        <v>425%</v>
      </c>
      <c r="R1046" s="0" t="str">
        <f aca="false">I1046/M1046</f>
        <v>22.92 €</v>
      </c>
      <c r="S1046" s="0" t="str">
        <f aca="false">H1046/M1046</f>
        <v>5.39 €</v>
      </c>
      <c r="T1046" s="0" t="str">
        <f aca="false">M1046/N1046</f>
        <v>3%</v>
      </c>
    </row>
    <row r="1047" customFormat="false" ht="15.75" hidden="false" customHeight="true" outlineLevel="0" collapsed="false">
      <c r="B1047" s="0" t="s">
        <v>127</v>
      </c>
      <c r="C1047" s="0" t="s">
        <v>3</v>
      </c>
      <c r="F1047" s="0" t="n">
        <v>2020</v>
      </c>
      <c r="G1047" s="0" t="n">
        <v>3</v>
      </c>
      <c r="H1047" s="0" t="n">
        <v>3954.44</v>
      </c>
      <c r="I1047" s="0" t="n">
        <v>13618.5</v>
      </c>
      <c r="J1047" s="0" t="str">
        <f aca="false">I1047-H1047</f>
        <v>9,664.06 €</v>
      </c>
      <c r="K1047" s="0" t="str">
        <f aca="false">H1047/I1047</f>
        <v>29.04%</v>
      </c>
      <c r="L1047" s="0" t="str">
        <f aca="false">N1047/P1047</f>
        <v>0.55%</v>
      </c>
      <c r="M1047" s="0" t="n">
        <v>678</v>
      </c>
      <c r="N1047" s="0" t="n">
        <v>26551</v>
      </c>
      <c r="O1047" s="0" t="str">
        <f aca="false">H1047/N1047</f>
        <v>0.15 €</v>
      </c>
      <c r="P1047" s="0" t="n">
        <v>4867149</v>
      </c>
      <c r="Q1047" s="0" t="str">
        <f aca="false">I1047/H1047</f>
        <v>344%</v>
      </c>
      <c r="R1047" s="0" t="str">
        <f aca="false">I1047/M1047</f>
        <v>20.09 €</v>
      </c>
      <c r="S1047" s="0" t="str">
        <f aca="false">H1047/M1047</f>
        <v>5.83 €</v>
      </c>
      <c r="T1047" s="0" t="str">
        <f aca="false">M1047/N1047</f>
        <v>3%</v>
      </c>
    </row>
    <row r="1048" customFormat="false" ht="15.75" hidden="false" customHeight="true" outlineLevel="0" collapsed="false">
      <c r="B1048" s="0" t="s">
        <v>127</v>
      </c>
      <c r="C1048" s="0" t="s">
        <v>3</v>
      </c>
      <c r="F1048" s="0" t="n">
        <v>2020</v>
      </c>
      <c r="G1048" s="0" t="n">
        <v>4</v>
      </c>
      <c r="H1048" s="0" t="n">
        <v>4565.61</v>
      </c>
      <c r="I1048" s="0" t="n">
        <v>17989.02</v>
      </c>
      <c r="J1048" s="0" t="str">
        <f aca="false">I1048-H1048</f>
        <v>13,423.41 €</v>
      </c>
      <c r="K1048" s="0" t="str">
        <f aca="false">H1048/I1048</f>
        <v>25.38%</v>
      </c>
      <c r="L1048" s="0" t="str">
        <f aca="false">N1048/P1048</f>
        <v>0.76%</v>
      </c>
      <c r="M1048" s="0" t="n">
        <v>1063</v>
      </c>
      <c r="N1048" s="0" t="n">
        <v>32491</v>
      </c>
      <c r="O1048" s="0" t="str">
        <f aca="false">H1048/N1048</f>
        <v>0.14 €</v>
      </c>
      <c r="P1048" s="0" t="n">
        <v>4278504</v>
      </c>
      <c r="Q1048" s="0" t="str">
        <f aca="false">I1048/H1048</f>
        <v>394%</v>
      </c>
      <c r="R1048" s="0" t="str">
        <f aca="false">I1048/M1048</f>
        <v>16.92 €</v>
      </c>
      <c r="S1048" s="0" t="str">
        <f aca="false">H1048/M1048</f>
        <v>4.30 €</v>
      </c>
      <c r="T1048" s="0" t="str">
        <f aca="false">M1048/N1048</f>
        <v>3%</v>
      </c>
    </row>
    <row r="1049" customFormat="false" ht="15.75" hidden="false" customHeight="true" outlineLevel="0" collapsed="false">
      <c r="B1049" s="0" t="s">
        <v>127</v>
      </c>
      <c r="C1049" s="0" t="s">
        <v>3</v>
      </c>
      <c r="F1049" s="0" t="n">
        <v>2020</v>
      </c>
      <c r="G1049" s="0" t="n">
        <v>5</v>
      </c>
      <c r="H1049" s="0" t="n">
        <v>5046.19</v>
      </c>
      <c r="I1049" s="0" t="n">
        <v>21262.23</v>
      </c>
      <c r="J1049" s="0" t="str">
        <f aca="false">I1049-H1049</f>
        <v>16,216.04 €</v>
      </c>
      <c r="K1049" s="0" t="str">
        <f aca="false">H1049/I1049</f>
        <v>23.73%</v>
      </c>
      <c r="L1049" s="0" t="str">
        <f aca="false">N1049/P1049</f>
        <v>0.57%</v>
      </c>
      <c r="M1049" s="0" t="n">
        <v>1124</v>
      </c>
      <c r="N1049" s="0" t="n">
        <v>36632</v>
      </c>
      <c r="O1049" s="0" t="str">
        <f aca="false">H1049/N1049</f>
        <v>0.14 €</v>
      </c>
      <c r="P1049" s="0" t="n">
        <v>6390794</v>
      </c>
      <c r="Q1049" s="0" t="str">
        <f aca="false">I1049/H1049</f>
        <v>421%</v>
      </c>
      <c r="R1049" s="0" t="str">
        <f aca="false">I1049/M1049</f>
        <v>18.92 €</v>
      </c>
      <c r="S1049" s="0" t="str">
        <f aca="false">H1049/M1049</f>
        <v>4.49 €</v>
      </c>
      <c r="T1049" s="0" t="str">
        <f aca="false">M1049/N1049</f>
        <v>3%</v>
      </c>
    </row>
    <row r="1050" customFormat="false" ht="15.75" hidden="false" customHeight="true" outlineLevel="0" collapsed="false">
      <c r="B1050" s="0" t="s">
        <v>127</v>
      </c>
      <c r="C1050" s="0" t="s">
        <v>3</v>
      </c>
      <c r="F1050" s="0" t="n">
        <v>2020</v>
      </c>
      <c r="G1050" s="0" t="n">
        <v>6</v>
      </c>
      <c r="H1050" s="0" t="n">
        <v>8040.24</v>
      </c>
      <c r="I1050" s="0" t="n">
        <v>27272.99</v>
      </c>
      <c r="J1050" s="0" t="str">
        <f aca="false">I1050-H1050</f>
        <v>19,232.75 €</v>
      </c>
      <c r="K1050" s="0" t="str">
        <f aca="false">H1050/I1050</f>
        <v>29.48%</v>
      </c>
      <c r="L1050" s="0" t="str">
        <f aca="false">N1050/P1050</f>
        <v>0.52%</v>
      </c>
      <c r="M1050" s="0" t="n">
        <v>1522</v>
      </c>
      <c r="N1050" s="0" t="n">
        <v>47345</v>
      </c>
      <c r="O1050" s="0" t="str">
        <f aca="false">H1050/N1050</f>
        <v>0.17 €</v>
      </c>
      <c r="P1050" s="0" t="n">
        <v>9053651</v>
      </c>
      <c r="Q1050" s="0" t="str">
        <f aca="false">I1050/H1050</f>
        <v>339%</v>
      </c>
      <c r="R1050" s="0" t="str">
        <f aca="false">I1050/M1050</f>
        <v>17.92 €</v>
      </c>
      <c r="S1050" s="0" t="str">
        <f aca="false">H1050/M1050</f>
        <v>5.28 €</v>
      </c>
      <c r="T1050" s="0" t="str">
        <f aca="false">M1050/N1050</f>
        <v>3%</v>
      </c>
    </row>
    <row r="1051" customFormat="false" ht="15.75" hidden="false" customHeight="true" outlineLevel="0" collapsed="false">
      <c r="B1051" s="0" t="s">
        <v>127</v>
      </c>
      <c r="C1051" s="0" t="s">
        <v>3</v>
      </c>
      <c r="F1051" s="0" t="n">
        <v>2020</v>
      </c>
      <c r="G1051" s="0" t="n">
        <v>7</v>
      </c>
      <c r="H1051" s="0" t="n">
        <v>7630.35</v>
      </c>
      <c r="I1051" s="0" t="n">
        <v>26914</v>
      </c>
      <c r="J1051" s="0" t="str">
        <f aca="false">I1051-H1051</f>
        <v>19,283.65 €</v>
      </c>
      <c r="K1051" s="0" t="str">
        <f aca="false">H1051/I1051</f>
        <v>28.35%</v>
      </c>
      <c r="L1051" s="0" t="str">
        <f aca="false">N1051/P1051</f>
        <v>0.55%</v>
      </c>
      <c r="M1051" s="0" t="n">
        <v>1371</v>
      </c>
      <c r="N1051" s="0" t="n">
        <v>41614</v>
      </c>
      <c r="O1051" s="0" t="str">
        <f aca="false">H1051/N1051</f>
        <v>0.18 €</v>
      </c>
      <c r="P1051" s="0" t="n">
        <v>7500064</v>
      </c>
      <c r="Q1051" s="0" t="str">
        <f aca="false">I1051/H1051</f>
        <v>353%</v>
      </c>
      <c r="R1051" s="0" t="str">
        <f aca="false">I1051/M1051</f>
        <v>19.63 €</v>
      </c>
      <c r="S1051" s="0" t="str">
        <f aca="false">H1051/M1051</f>
        <v>5.57 €</v>
      </c>
      <c r="T1051" s="0" t="str">
        <f aca="false">M1051/N1051</f>
        <v>3%</v>
      </c>
    </row>
    <row r="1052" customFormat="false" ht="15.75" hidden="false" customHeight="true" outlineLevel="0" collapsed="false">
      <c r="B1052" s="0" t="s">
        <v>128</v>
      </c>
      <c r="C1052" s="0" t="s">
        <v>49</v>
      </c>
      <c r="F1052" s="0" t="n">
        <v>2020</v>
      </c>
      <c r="G1052" s="0" t="n">
        <v>2</v>
      </c>
      <c r="H1052" s="0" t="n">
        <v>373.34</v>
      </c>
      <c r="I1052" s="0" t="n">
        <v>1940.69</v>
      </c>
      <c r="J1052" s="0" t="str">
        <f aca="false">I1052-H1052</f>
        <v>£ 1,567.35</v>
      </c>
      <c r="K1052" s="0" t="str">
        <f aca="false">H1052/I1052</f>
        <v>19.24%</v>
      </c>
      <c r="L1052" s="0" t="str">
        <f aca="false">N1052/P1052</f>
        <v>0.41%</v>
      </c>
      <c r="M1052" s="0" t="n">
        <v>18</v>
      </c>
      <c r="N1052" s="0" t="n">
        <v>1687</v>
      </c>
      <c r="O1052" s="0" t="str">
        <f aca="false">H1052/N1052</f>
        <v>0.22 €</v>
      </c>
      <c r="P1052" s="0" t="n">
        <v>414292</v>
      </c>
      <c r="Q1052" s="0" t="str">
        <f aca="false">I1052/H1052</f>
        <v>520%</v>
      </c>
      <c r="R1052" s="0" t="str">
        <f aca="false">I1052/M1052</f>
        <v>£ 107.82</v>
      </c>
      <c r="S1052" s="0" t="str">
        <f aca="false">H1052/M1052</f>
        <v>£ 20.74</v>
      </c>
      <c r="T1052" s="0" t="str">
        <f aca="false">M1052/N1052</f>
        <v>1%</v>
      </c>
    </row>
    <row r="1053" customFormat="false" ht="15.75" hidden="false" customHeight="true" outlineLevel="0" collapsed="false">
      <c r="B1053" s="0" t="s">
        <v>128</v>
      </c>
      <c r="C1053" s="0" t="s">
        <v>3</v>
      </c>
      <c r="F1053" s="0" t="n">
        <v>2020</v>
      </c>
      <c r="G1053" s="0" t="n">
        <v>2</v>
      </c>
      <c r="H1053" s="0" t="n">
        <v>846.26</v>
      </c>
      <c r="I1053" s="0" t="n">
        <v>8691.13</v>
      </c>
      <c r="J1053" s="0" t="str">
        <f aca="false">I1053-H1053</f>
        <v>7,844.87 €</v>
      </c>
      <c r="K1053" s="0" t="str">
        <f aca="false">H1053/I1053</f>
        <v>9.74%</v>
      </c>
      <c r="L1053" s="0" t="str">
        <f aca="false">N1053/P1053</f>
        <v>0.46%</v>
      </c>
      <c r="M1053" s="0" t="n">
        <v>87</v>
      </c>
      <c r="N1053" s="0" t="n">
        <v>3248</v>
      </c>
      <c r="O1053" s="0" t="str">
        <f aca="false">H1053/N1053</f>
        <v>0.26 €</v>
      </c>
      <c r="P1053" s="0" t="n">
        <v>706440</v>
      </c>
      <c r="Q1053" s="0" t="str">
        <f aca="false">I1053/H1053</f>
        <v>1027%</v>
      </c>
      <c r="R1053" s="0" t="str">
        <f aca="false">I1053/M1053</f>
        <v>99.90 €</v>
      </c>
      <c r="S1053" s="0" t="str">
        <f aca="false">H1053/M1053</f>
        <v>9.73 €</v>
      </c>
      <c r="T1053" s="0" t="str">
        <f aca="false">M1053/N1053</f>
        <v>3%</v>
      </c>
    </row>
    <row r="1054" customFormat="false" ht="15.75" hidden="false" customHeight="true" outlineLevel="0" collapsed="false">
      <c r="B1054" s="0" t="s">
        <v>128</v>
      </c>
      <c r="C1054" s="0" t="s">
        <v>50</v>
      </c>
      <c r="F1054" s="0" t="n">
        <v>2020</v>
      </c>
      <c r="G1054" s="0" t="n">
        <v>2</v>
      </c>
      <c r="H1054" s="0" t="n">
        <v>293.94</v>
      </c>
      <c r="I1054" s="0" t="n">
        <v>3818.49</v>
      </c>
      <c r="J1054" s="0" t="str">
        <f aca="false">I1054-H1054</f>
        <v>3,524.55 €</v>
      </c>
      <c r="K1054" s="0" t="str">
        <f aca="false">H1054/I1054</f>
        <v>7.70%</v>
      </c>
      <c r="L1054" s="0" t="str">
        <f aca="false">N1054/P1054</f>
        <v>0.42%</v>
      </c>
      <c r="M1054" s="0" t="n">
        <v>42</v>
      </c>
      <c r="N1054" s="0" t="n">
        <v>1647</v>
      </c>
      <c r="O1054" s="0" t="str">
        <f aca="false">H1054/N1054</f>
        <v>0.18 €</v>
      </c>
      <c r="P1054" s="0" t="n">
        <v>394397</v>
      </c>
      <c r="Q1054" s="0" t="str">
        <f aca="false">I1054/H1054</f>
        <v>1299%</v>
      </c>
      <c r="R1054" s="0" t="str">
        <f aca="false">I1054/M1054</f>
        <v>90.92 €</v>
      </c>
      <c r="S1054" s="0" t="str">
        <f aca="false">H1054/M1054</f>
        <v>7.00 €</v>
      </c>
      <c r="T1054" s="0" t="str">
        <f aca="false">M1054/N1054</f>
        <v>3%</v>
      </c>
    </row>
    <row r="1055" customFormat="false" ht="15.75" hidden="false" customHeight="true" outlineLevel="0" collapsed="false">
      <c r="B1055" s="0" t="s">
        <v>129</v>
      </c>
      <c r="C1055" s="0" t="s">
        <v>49</v>
      </c>
      <c r="F1055" s="0" t="n">
        <v>2020</v>
      </c>
      <c r="G1055" s="0" t="n">
        <v>1</v>
      </c>
      <c r="H1055" s="0" t="n">
        <v>23.68</v>
      </c>
      <c r="I1055" s="0" t="n">
        <v>244.43</v>
      </c>
      <c r="J1055" s="0" t="str">
        <f aca="false">I1055-H1055</f>
        <v>£ 220.75</v>
      </c>
      <c r="K1055" s="0" t="str">
        <f aca="false">H1055/I1055</f>
        <v>9.69%</v>
      </c>
      <c r="L1055" s="0" t="str">
        <f aca="false">N1055/P1055</f>
        <v>0.43%</v>
      </c>
      <c r="M1055" s="0" t="n">
        <v>34</v>
      </c>
      <c r="N1055" s="0" t="n">
        <v>321</v>
      </c>
      <c r="O1055" s="0" t="str">
        <f aca="false">H1055/N1055</f>
        <v>0.07 €</v>
      </c>
      <c r="P1055" s="0" t="n">
        <v>73824</v>
      </c>
      <c r="Q1055" s="0" t="str">
        <f aca="false">I1055/H1055</f>
        <v>1032%</v>
      </c>
      <c r="R1055" s="0" t="str">
        <f aca="false">I1055/M1055</f>
        <v>£ 7.19</v>
      </c>
      <c r="S1055" s="0" t="str">
        <f aca="false">H1055/M1055</f>
        <v>£ 0.70</v>
      </c>
      <c r="T1055" s="0" t="str">
        <f aca="false">M1055/N1055</f>
        <v>11%</v>
      </c>
    </row>
    <row r="1056" customFormat="false" ht="15.75" hidden="false" customHeight="true" outlineLevel="0" collapsed="false">
      <c r="B1056" s="0" t="s">
        <v>129</v>
      </c>
      <c r="C1056" s="0" t="s">
        <v>3</v>
      </c>
      <c r="F1056" s="0" t="n">
        <v>2020</v>
      </c>
      <c r="G1056" s="0" t="n">
        <v>1</v>
      </c>
      <c r="H1056" s="0" t="n">
        <v>1201.99</v>
      </c>
      <c r="I1056" s="0" t="n">
        <v>13462.58</v>
      </c>
      <c r="J1056" s="0" t="str">
        <f aca="false">I1056-H1056</f>
        <v>12,260.59 €</v>
      </c>
      <c r="K1056" s="0" t="str">
        <f aca="false">H1056/I1056</f>
        <v>8.93%</v>
      </c>
      <c r="L1056" s="0" t="str">
        <f aca="false">N1056/P1056</f>
        <v>0.66%</v>
      </c>
      <c r="M1056" s="0" t="n">
        <v>692</v>
      </c>
      <c r="N1056" s="0" t="n">
        <v>7767</v>
      </c>
      <c r="O1056" s="0" t="str">
        <f aca="false">H1056/N1056</f>
        <v>0.15 €</v>
      </c>
      <c r="P1056" s="0" t="n">
        <v>1176103</v>
      </c>
      <c r="Q1056" s="0" t="str">
        <f aca="false">I1056/H1056</f>
        <v>1120%</v>
      </c>
      <c r="R1056" s="0" t="str">
        <f aca="false">I1056/M1056</f>
        <v>19.45 €</v>
      </c>
      <c r="S1056" s="0" t="str">
        <f aca="false">H1056/M1056</f>
        <v>1.74 €</v>
      </c>
      <c r="T1056" s="0" t="str">
        <f aca="false">M1056/N1056</f>
        <v>9%</v>
      </c>
    </row>
    <row r="1057" customFormat="false" ht="15.75" hidden="false" customHeight="true" outlineLevel="0" collapsed="false">
      <c r="B1057" s="0" t="s">
        <v>129</v>
      </c>
      <c r="C1057" s="0" t="s">
        <v>50</v>
      </c>
      <c r="F1057" s="0" t="n">
        <v>2020</v>
      </c>
      <c r="G1057" s="0" t="n">
        <v>1</v>
      </c>
      <c r="H1057" s="0" t="n">
        <v>59.75</v>
      </c>
      <c r="I1057" s="0" t="n">
        <v>484.57</v>
      </c>
      <c r="J1057" s="0" t="str">
        <f aca="false">I1057-H1057</f>
        <v>424.82 €</v>
      </c>
      <c r="K1057" s="0" t="str">
        <f aca="false">H1057/I1057</f>
        <v>12.33%</v>
      </c>
      <c r="L1057" s="0" t="str">
        <f aca="false">N1057/P1057</f>
        <v>0.53%</v>
      </c>
      <c r="M1057" s="0" t="n">
        <v>43</v>
      </c>
      <c r="N1057" s="0" t="n">
        <v>532</v>
      </c>
      <c r="O1057" s="0" t="str">
        <f aca="false">H1057/N1057</f>
        <v>0.11 €</v>
      </c>
      <c r="P1057" s="0" t="n">
        <v>101302</v>
      </c>
      <c r="Q1057" s="0" t="str">
        <f aca="false">I1057/H1057</f>
        <v>811%</v>
      </c>
      <c r="R1057" s="0" t="str">
        <f aca="false">I1057/M1057</f>
        <v>11.27 €</v>
      </c>
      <c r="S1057" s="0" t="str">
        <f aca="false">H1057/M1057</f>
        <v>1.39 €</v>
      </c>
      <c r="T1057" s="0" t="str">
        <f aca="false">M1057/N1057</f>
        <v>8%</v>
      </c>
    </row>
    <row r="1058" customFormat="false" ht="15.75" hidden="false" customHeight="true" outlineLevel="0" collapsed="false">
      <c r="B1058" s="0" t="s">
        <v>129</v>
      </c>
      <c r="C1058" s="0" t="s">
        <v>51</v>
      </c>
      <c r="F1058" s="0" t="n">
        <v>2020</v>
      </c>
      <c r="G1058" s="0" t="n">
        <v>1</v>
      </c>
      <c r="H1058" s="0" t="n">
        <v>293.16</v>
      </c>
      <c r="I1058" s="0" t="n">
        <v>937.78</v>
      </c>
      <c r="J1058" s="0" t="str">
        <f aca="false">I1058-H1058</f>
        <v>644.62 €</v>
      </c>
      <c r="K1058" s="0" t="str">
        <f aca="false">H1058/I1058</f>
        <v>31.26%</v>
      </c>
      <c r="L1058" s="0" t="str">
        <f aca="false">N1058/P1058</f>
        <v>0.37%</v>
      </c>
      <c r="M1058" s="0" t="n">
        <v>79</v>
      </c>
      <c r="N1058" s="0" t="n">
        <v>2650</v>
      </c>
      <c r="O1058" s="0" t="str">
        <f aca="false">H1058/N1058</f>
        <v>0.11 €</v>
      </c>
      <c r="P1058" s="0" t="n">
        <v>712608</v>
      </c>
      <c r="Q1058" s="0" t="str">
        <f aca="false">I1058/H1058</f>
        <v>320%</v>
      </c>
      <c r="R1058" s="0" t="str">
        <f aca="false">I1058/M1058</f>
        <v>11.87 €</v>
      </c>
      <c r="S1058" s="0" t="str">
        <f aca="false">H1058/M1058</f>
        <v>3.71 €</v>
      </c>
      <c r="T1058" s="0" t="str">
        <f aca="false">M1058/N1058</f>
        <v>3%</v>
      </c>
    </row>
    <row r="1059" customFormat="false" ht="15.75" hidden="false" customHeight="true" outlineLevel="0" collapsed="false">
      <c r="B1059" s="0" t="s">
        <v>129</v>
      </c>
      <c r="C1059" s="0" t="s">
        <v>52</v>
      </c>
      <c r="F1059" s="0" t="n">
        <v>2020</v>
      </c>
      <c r="G1059" s="0" t="n">
        <v>1</v>
      </c>
      <c r="H1059" s="0" t="n">
        <v>36.71</v>
      </c>
      <c r="I1059" s="0" t="n">
        <v>188.46</v>
      </c>
      <c r="J1059" s="0" t="n">
        <v>0</v>
      </c>
      <c r="K1059" s="0" t="str">
        <f aca="false">H1059/I1059</f>
        <v>19.48%</v>
      </c>
      <c r="L1059" s="0" t="str">
        <f aca="false">N1059/P1059</f>
        <v>0.53%</v>
      </c>
      <c r="M1059" s="0" t="n">
        <v>16</v>
      </c>
      <c r="N1059" s="0" t="n">
        <v>598</v>
      </c>
      <c r="O1059" s="0" t="str">
        <f aca="false">H1059/N1059</f>
        <v>0.06 €</v>
      </c>
      <c r="P1059" s="0" t="n">
        <v>113874</v>
      </c>
      <c r="Q1059" s="0" t="str">
        <f aca="false">I1059/H1059</f>
        <v>513%</v>
      </c>
      <c r="R1059" s="0" t="str">
        <f aca="false">I1059/M1059</f>
        <v>11.78 €</v>
      </c>
      <c r="S1059" s="0" t="str">
        <f aca="false">H1059/M1059</f>
        <v>2.29 €</v>
      </c>
      <c r="T1059" s="0" t="str">
        <f aca="false">M1059/N1059</f>
        <v>3%</v>
      </c>
    </row>
    <row r="1060" customFormat="false" ht="15.75" hidden="false" customHeight="true" outlineLevel="0" collapsed="false">
      <c r="B1060" s="0" t="s">
        <v>129</v>
      </c>
      <c r="C1060" s="0" t="s">
        <v>49</v>
      </c>
      <c r="F1060" s="0" t="n">
        <v>2020</v>
      </c>
      <c r="G1060" s="0" t="n">
        <v>2</v>
      </c>
      <c r="H1060" s="0" t="n">
        <v>50.13</v>
      </c>
      <c r="I1060" s="0" t="n">
        <v>221.76</v>
      </c>
      <c r="J1060" s="0" t="str">
        <f aca="false">I1060-H1060</f>
        <v>£ 171.63</v>
      </c>
      <c r="K1060" s="0" t="str">
        <f aca="false">H1060/I1060</f>
        <v>22.61%</v>
      </c>
      <c r="L1060" s="0" t="str">
        <f aca="false">N1060/P1060</f>
        <v>0.27%</v>
      </c>
      <c r="M1060" s="0" t="n">
        <v>25</v>
      </c>
      <c r="N1060" s="0" t="n">
        <v>523</v>
      </c>
      <c r="O1060" s="0" t="str">
        <f aca="false">H1060/N1060</f>
        <v>0.10 €</v>
      </c>
      <c r="P1060" s="0" t="n">
        <v>195139</v>
      </c>
      <c r="Q1060" s="0" t="str">
        <f aca="false">I1060/H1060</f>
        <v>442%</v>
      </c>
      <c r="R1060" s="0" t="str">
        <f aca="false">I1060/M1060</f>
        <v>£ 8.87</v>
      </c>
      <c r="S1060" s="0" t="str">
        <f aca="false">H1060/M1060</f>
        <v>£ 2.01</v>
      </c>
      <c r="T1060" s="0" t="str">
        <f aca="false">M1060/N1060</f>
        <v>5%</v>
      </c>
    </row>
    <row r="1061" customFormat="false" ht="15.75" hidden="false" customHeight="true" outlineLevel="0" collapsed="false">
      <c r="B1061" s="0" t="s">
        <v>129</v>
      </c>
      <c r="C1061" s="0" t="s">
        <v>3</v>
      </c>
      <c r="F1061" s="0" t="n">
        <v>2020</v>
      </c>
      <c r="G1061" s="0" t="n">
        <v>2</v>
      </c>
      <c r="H1061" s="0" t="n">
        <v>1580.33</v>
      </c>
      <c r="I1061" s="0" t="n">
        <v>15588.9</v>
      </c>
      <c r="J1061" s="0" t="str">
        <f aca="false">I1061-H1061</f>
        <v>14,008.57 €</v>
      </c>
      <c r="K1061" s="0" t="str">
        <f aca="false">H1061/I1061</f>
        <v>10.14%</v>
      </c>
      <c r="L1061" s="0" t="str">
        <f aca="false">N1061/P1061</f>
        <v>0.51%</v>
      </c>
      <c r="M1061" s="0" t="n">
        <v>964</v>
      </c>
      <c r="N1061" s="0" t="n">
        <v>10907</v>
      </c>
      <c r="O1061" s="0" t="str">
        <f aca="false">H1061/N1061</f>
        <v>0.14 €</v>
      </c>
      <c r="P1061" s="0" t="n">
        <v>2143765</v>
      </c>
      <c r="Q1061" s="0" t="str">
        <f aca="false">I1061/H1061</f>
        <v>986%</v>
      </c>
      <c r="R1061" s="0" t="str">
        <f aca="false">I1061/M1061</f>
        <v>16.17 €</v>
      </c>
      <c r="S1061" s="0" t="str">
        <f aca="false">H1061/M1061</f>
        <v>1.64 €</v>
      </c>
      <c r="T1061" s="0" t="str">
        <f aca="false">M1061/N1061</f>
        <v>9%</v>
      </c>
    </row>
    <row r="1062" customFormat="false" ht="15.75" hidden="false" customHeight="true" outlineLevel="0" collapsed="false">
      <c r="B1062" s="0" t="s">
        <v>129</v>
      </c>
      <c r="C1062" s="0" t="s">
        <v>50</v>
      </c>
      <c r="F1062" s="0" t="n">
        <v>2020</v>
      </c>
      <c r="G1062" s="0" t="n">
        <v>2</v>
      </c>
      <c r="H1062" s="0" t="n">
        <v>122.6</v>
      </c>
      <c r="I1062" s="0" t="n">
        <v>545.91</v>
      </c>
      <c r="J1062" s="0" t="str">
        <f aca="false">I1062-H1062</f>
        <v>423.31 €</v>
      </c>
      <c r="K1062" s="0" t="str">
        <f aca="false">H1062/I1062</f>
        <v>22.46%</v>
      </c>
      <c r="L1062" s="0" t="str">
        <f aca="false">N1062/P1062</f>
        <v>0.32%</v>
      </c>
      <c r="M1062" s="0" t="n">
        <v>45</v>
      </c>
      <c r="N1062" s="0" t="n">
        <v>1034</v>
      </c>
      <c r="O1062" s="0" t="str">
        <f aca="false">H1062/N1062</f>
        <v>0.12 €</v>
      </c>
      <c r="P1062" s="0" t="n">
        <v>322880</v>
      </c>
      <c r="Q1062" s="0" t="str">
        <f aca="false">I1062/H1062</f>
        <v>445%</v>
      </c>
      <c r="R1062" s="0" t="str">
        <f aca="false">I1062/M1062</f>
        <v>12.13 €</v>
      </c>
      <c r="S1062" s="0" t="str">
        <f aca="false">H1062/M1062</f>
        <v>2.72 €</v>
      </c>
      <c r="T1062" s="0" t="str">
        <f aca="false">M1062/N1062</f>
        <v>4%</v>
      </c>
    </row>
    <row r="1063" customFormat="false" ht="15.75" hidden="false" customHeight="true" outlineLevel="0" collapsed="false">
      <c r="B1063" s="0" t="s">
        <v>129</v>
      </c>
      <c r="C1063" s="0" t="s">
        <v>51</v>
      </c>
      <c r="F1063" s="0" t="n">
        <v>2020</v>
      </c>
      <c r="G1063" s="0" t="n">
        <v>2</v>
      </c>
      <c r="H1063" s="0" t="n">
        <v>271.06</v>
      </c>
      <c r="I1063" s="0" t="n">
        <v>846.97</v>
      </c>
      <c r="J1063" s="0" t="str">
        <f aca="false">I1063-H1063</f>
        <v>575.91 €</v>
      </c>
      <c r="K1063" s="0" t="str">
        <f aca="false">H1063/I1063</f>
        <v>32.00%</v>
      </c>
      <c r="L1063" s="0" t="str">
        <f aca="false">N1063/P1063</f>
        <v>0.35%</v>
      </c>
      <c r="M1063" s="0" t="n">
        <v>76</v>
      </c>
      <c r="N1063" s="0" t="n">
        <v>2454</v>
      </c>
      <c r="O1063" s="0" t="str">
        <f aca="false">H1063/N1063</f>
        <v>0.11 €</v>
      </c>
      <c r="P1063" s="0" t="n">
        <v>710955</v>
      </c>
      <c r="Q1063" s="0" t="str">
        <f aca="false">I1063/H1063</f>
        <v>312%</v>
      </c>
      <c r="R1063" s="0" t="str">
        <f aca="false">I1063/M1063</f>
        <v>11.14 €</v>
      </c>
      <c r="S1063" s="0" t="str">
        <f aca="false">H1063/M1063</f>
        <v>3.57 €</v>
      </c>
      <c r="T1063" s="0" t="str">
        <f aca="false">M1063/N1063</f>
        <v>3%</v>
      </c>
    </row>
    <row r="1064" customFormat="false" ht="15.75" hidden="false" customHeight="true" outlineLevel="0" collapsed="false">
      <c r="B1064" s="0" t="s">
        <v>129</v>
      </c>
      <c r="C1064" s="0" t="s">
        <v>52</v>
      </c>
      <c r="F1064" s="0" t="n">
        <v>2020</v>
      </c>
      <c r="G1064" s="0" t="n">
        <v>2</v>
      </c>
      <c r="H1064" s="0" t="n">
        <v>188.04</v>
      </c>
      <c r="I1064" s="0" t="n">
        <v>356.78</v>
      </c>
      <c r="J1064" s="0" t="str">
        <f aca="false">I1064-H1064</f>
        <v>168.74 €</v>
      </c>
      <c r="K1064" s="0" t="str">
        <f aca="false">H1064/I1064</f>
        <v>52.70%</v>
      </c>
      <c r="L1064" s="0" t="str">
        <f aca="false">N1064/P1064</f>
        <v>0.34%</v>
      </c>
      <c r="M1064" s="0" t="n">
        <v>30</v>
      </c>
      <c r="N1064" s="0" t="n">
        <v>1849</v>
      </c>
      <c r="O1064" s="0" t="str">
        <f aca="false">H1064/N1064</f>
        <v>0.10 €</v>
      </c>
      <c r="P1064" s="0" t="n">
        <v>550496</v>
      </c>
      <c r="Q1064" s="0" t="str">
        <f aca="false">I1064/H1064</f>
        <v>190%</v>
      </c>
      <c r="R1064" s="0" t="str">
        <f aca="false">I1064/M1064</f>
        <v>11.89 €</v>
      </c>
      <c r="S1064" s="0" t="str">
        <f aca="false">H1064/M1064</f>
        <v>6.27 €</v>
      </c>
      <c r="T1064" s="0" t="str">
        <f aca="false">M1064/N1064</f>
        <v>2%</v>
      </c>
    </row>
    <row r="1065" customFormat="false" ht="15.75" hidden="false" customHeight="true" outlineLevel="0" collapsed="false">
      <c r="B1065" s="0" t="s">
        <v>129</v>
      </c>
      <c r="C1065" s="0" t="s">
        <v>49</v>
      </c>
      <c r="F1065" s="0" t="n">
        <v>2020</v>
      </c>
      <c r="G1065" s="0" t="n">
        <v>3</v>
      </c>
      <c r="H1065" s="0" t="n">
        <v>162.74</v>
      </c>
      <c r="I1065" s="0" t="n">
        <v>509.15</v>
      </c>
      <c r="J1065" s="0" t="str">
        <f aca="false">I1065-H1065</f>
        <v>£ 346.41</v>
      </c>
      <c r="K1065" s="0" t="str">
        <f aca="false">H1065/I1065</f>
        <v>31.96%</v>
      </c>
      <c r="L1065" s="0" t="str">
        <f aca="false">N1065/P1065</f>
        <v>0.26%</v>
      </c>
      <c r="M1065" s="0" t="n">
        <v>56</v>
      </c>
      <c r="N1065" s="0" t="n">
        <v>1420</v>
      </c>
      <c r="O1065" s="0" t="str">
        <f aca="false">H1065/N1065</f>
        <v>0.11 €</v>
      </c>
      <c r="P1065" s="0" t="n">
        <v>545368</v>
      </c>
      <c r="Q1065" s="0" t="str">
        <f aca="false">I1065/H1065</f>
        <v>313%</v>
      </c>
      <c r="R1065" s="0" t="str">
        <f aca="false">I1065/M1065</f>
        <v>£ 9.09</v>
      </c>
      <c r="S1065" s="0" t="str">
        <f aca="false">H1065/M1065</f>
        <v>£ 2.91</v>
      </c>
      <c r="T1065" s="0" t="str">
        <f aca="false">M1065/N1065</f>
        <v>4%</v>
      </c>
    </row>
    <row r="1066" customFormat="false" ht="15.75" hidden="false" customHeight="true" outlineLevel="0" collapsed="false">
      <c r="B1066" s="0" t="s">
        <v>129</v>
      </c>
      <c r="C1066" s="0" t="s">
        <v>3</v>
      </c>
      <c r="F1066" s="0" t="n">
        <v>2020</v>
      </c>
      <c r="G1066" s="0" t="n">
        <v>3</v>
      </c>
      <c r="H1066" s="0" t="n">
        <v>5893.81</v>
      </c>
      <c r="I1066" s="0" t="n">
        <v>42651.26</v>
      </c>
      <c r="J1066" s="0" t="str">
        <f aca="false">I1066-H1066</f>
        <v>36,757.45 €</v>
      </c>
      <c r="K1066" s="0" t="str">
        <f aca="false">H1066/I1066</f>
        <v>13.82%</v>
      </c>
      <c r="L1066" s="0" t="str">
        <f aca="false">N1066/P1066</f>
        <v>0.41%</v>
      </c>
      <c r="M1066" s="0" t="n">
        <v>2117</v>
      </c>
      <c r="N1066" s="0" t="n">
        <v>34964</v>
      </c>
      <c r="O1066" s="0" t="str">
        <f aca="false">H1066/N1066</f>
        <v>0.17 €</v>
      </c>
      <c r="P1066" s="0" t="n">
        <v>8627268</v>
      </c>
      <c r="Q1066" s="0" t="str">
        <f aca="false">I1066/H1066</f>
        <v>724%</v>
      </c>
      <c r="R1066" s="0" t="str">
        <f aca="false">I1066/M1066</f>
        <v>20.15 €</v>
      </c>
      <c r="S1066" s="0" t="str">
        <f aca="false">H1066/M1066</f>
        <v>2.78 €</v>
      </c>
      <c r="T1066" s="0" t="str">
        <f aca="false">M1066/N1066</f>
        <v>6%</v>
      </c>
    </row>
    <row r="1067" customFormat="false" ht="15.75" hidden="false" customHeight="true" outlineLevel="0" collapsed="false">
      <c r="B1067" s="0" t="s">
        <v>129</v>
      </c>
      <c r="C1067" s="0" t="s">
        <v>50</v>
      </c>
      <c r="F1067" s="0" t="n">
        <v>2020</v>
      </c>
      <c r="G1067" s="0" t="n">
        <v>3</v>
      </c>
      <c r="H1067" s="0" t="n">
        <v>963.64</v>
      </c>
      <c r="I1067" s="0" t="n">
        <v>3501.5</v>
      </c>
      <c r="J1067" s="0" t="str">
        <f aca="false">I1067-H1067</f>
        <v>2,537.86 €</v>
      </c>
      <c r="K1067" s="0" t="str">
        <f aca="false">H1067/I1067</f>
        <v>27.52%</v>
      </c>
      <c r="L1067" s="0" t="str">
        <f aca="false">N1067/P1067</f>
        <v>0.41%</v>
      </c>
      <c r="M1067" s="0" t="n">
        <v>124</v>
      </c>
      <c r="N1067" s="0" t="n">
        <v>6720</v>
      </c>
      <c r="O1067" s="0" t="str">
        <f aca="false">H1067/N1067</f>
        <v>0.14 €</v>
      </c>
      <c r="P1067" s="0" t="n">
        <v>1647319</v>
      </c>
      <c r="Q1067" s="0" t="str">
        <f aca="false">I1067/H1067</f>
        <v>363%</v>
      </c>
      <c r="R1067" s="0" t="str">
        <f aca="false">I1067/M1067</f>
        <v>28.24 €</v>
      </c>
      <c r="S1067" s="0" t="str">
        <f aca="false">H1067/M1067</f>
        <v>7.77 €</v>
      </c>
      <c r="T1067" s="0" t="str">
        <f aca="false">M1067/N1067</f>
        <v>2%</v>
      </c>
    </row>
    <row r="1068" customFormat="false" ht="15.75" hidden="false" customHeight="true" outlineLevel="0" collapsed="false">
      <c r="B1068" s="0" t="s">
        <v>129</v>
      </c>
      <c r="C1068" s="0" t="s">
        <v>51</v>
      </c>
      <c r="F1068" s="0" t="n">
        <v>2020</v>
      </c>
      <c r="G1068" s="0" t="n">
        <v>3</v>
      </c>
      <c r="H1068" s="0" t="n">
        <v>1294.79</v>
      </c>
      <c r="I1068" s="0" t="n">
        <v>2118.18</v>
      </c>
      <c r="J1068" s="0" t="str">
        <f aca="false">I1068-H1068</f>
        <v>823.39 €</v>
      </c>
      <c r="K1068" s="0" t="str">
        <f aca="false">H1068/I1068</f>
        <v>61.13%</v>
      </c>
      <c r="L1068" s="0" t="str">
        <f aca="false">N1068/P1068</f>
        <v>0.29%</v>
      </c>
      <c r="M1068" s="0" t="n">
        <v>82</v>
      </c>
      <c r="N1068" s="0" t="n">
        <v>8875</v>
      </c>
      <c r="O1068" s="0" t="str">
        <f aca="false">H1068/N1068</f>
        <v>0.15 €</v>
      </c>
      <c r="P1068" s="0" t="n">
        <v>3073857</v>
      </c>
      <c r="Q1068" s="0" t="str">
        <f aca="false">I1068/H1068</f>
        <v>164%</v>
      </c>
      <c r="R1068" s="0" t="str">
        <f aca="false">I1068/M1068</f>
        <v>25.83 €</v>
      </c>
      <c r="S1068" s="0" t="str">
        <f aca="false">H1068/M1068</f>
        <v>15.79 €</v>
      </c>
      <c r="T1068" s="0" t="str">
        <f aca="false">M1068/N1068</f>
        <v>1%</v>
      </c>
    </row>
    <row r="1069" customFormat="false" ht="15.75" hidden="false" customHeight="true" outlineLevel="0" collapsed="false">
      <c r="B1069" s="0" t="s">
        <v>129</v>
      </c>
      <c r="C1069" s="0" t="s">
        <v>52</v>
      </c>
      <c r="F1069" s="0" t="n">
        <v>2020</v>
      </c>
      <c r="G1069" s="0" t="n">
        <v>3</v>
      </c>
      <c r="H1069" s="0" t="n">
        <v>2031.95</v>
      </c>
      <c r="I1069" s="0" t="n">
        <v>2102.75</v>
      </c>
      <c r="J1069" s="0" t="str">
        <f aca="false">I1069-H1069</f>
        <v>70.80 €</v>
      </c>
      <c r="K1069" s="0" t="str">
        <f aca="false">H1069/I1069</f>
        <v>96.63%</v>
      </c>
      <c r="L1069" s="0" t="str">
        <f aca="false">N1069/P1069</f>
        <v>0.45%</v>
      </c>
      <c r="M1069" s="0" t="n">
        <v>82</v>
      </c>
      <c r="N1069" s="0" t="n">
        <v>11239</v>
      </c>
      <c r="O1069" s="0" t="str">
        <f aca="false">H1069/N1069</f>
        <v>0.18 €</v>
      </c>
      <c r="P1069" s="0" t="n">
        <v>2501049</v>
      </c>
      <c r="Q1069" s="0" t="str">
        <f aca="false">I1069/H1069</f>
        <v>103%</v>
      </c>
      <c r="R1069" s="0" t="str">
        <f aca="false">I1069/M1069</f>
        <v>25.64 €</v>
      </c>
      <c r="S1069" s="0" t="str">
        <f aca="false">H1069/M1069</f>
        <v>24.78 €</v>
      </c>
      <c r="T1069" s="0" t="str">
        <f aca="false">M1069/N1069</f>
        <v>1%</v>
      </c>
    </row>
    <row r="1070" customFormat="false" ht="15.75" hidden="false" customHeight="true" outlineLevel="0" collapsed="false">
      <c r="B1070" s="0" t="s">
        <v>129</v>
      </c>
      <c r="C1070" s="0" t="s">
        <v>49</v>
      </c>
      <c r="F1070" s="0" t="n">
        <v>2020</v>
      </c>
      <c r="G1070" s="0" t="n">
        <v>4</v>
      </c>
      <c r="H1070" s="0" t="n">
        <v>114.85</v>
      </c>
      <c r="I1070" s="0" t="n">
        <v>400.1</v>
      </c>
      <c r="J1070" s="0" t="str">
        <f aca="false">I1070-H1070</f>
        <v>£ 285.25</v>
      </c>
      <c r="K1070" s="0" t="str">
        <f aca="false">H1070/I1070</f>
        <v>28.71%</v>
      </c>
      <c r="L1070" s="0" t="str">
        <f aca="false">N1070/P1070</f>
        <v>0.38%</v>
      </c>
      <c r="M1070" s="0" t="n">
        <v>47</v>
      </c>
      <c r="N1070" s="0" t="n">
        <v>1331</v>
      </c>
      <c r="O1070" s="0" t="str">
        <f aca="false">H1070/N1070</f>
        <v>0.09 €</v>
      </c>
      <c r="P1070" s="0" t="n">
        <v>353915</v>
      </c>
      <c r="Q1070" s="0" t="str">
        <f aca="false">I1070/H1070</f>
        <v>348%</v>
      </c>
      <c r="R1070" s="0" t="str">
        <f aca="false">I1070/M1070</f>
        <v>£ 8.51</v>
      </c>
      <c r="S1070" s="0" t="str">
        <f aca="false">H1070/M1070</f>
        <v>£ 2.44</v>
      </c>
      <c r="T1070" s="0" t="str">
        <f aca="false">M1070/N1070</f>
        <v>4%</v>
      </c>
    </row>
    <row r="1071" customFormat="false" ht="15.75" hidden="false" customHeight="true" outlineLevel="0" collapsed="false">
      <c r="B1071" s="0" t="s">
        <v>129</v>
      </c>
      <c r="C1071" s="0" t="s">
        <v>3</v>
      </c>
      <c r="F1071" s="0" t="n">
        <v>2020</v>
      </c>
      <c r="G1071" s="0" t="n">
        <v>4</v>
      </c>
      <c r="H1071" s="0" t="n">
        <v>4620.2</v>
      </c>
      <c r="I1071" s="0" t="n">
        <v>60443.4</v>
      </c>
      <c r="J1071" s="0" t="str">
        <f aca="false">I1071-H1071</f>
        <v>55,823.20 €</v>
      </c>
      <c r="K1071" s="0" t="str">
        <f aca="false">H1071/I1071</f>
        <v>7.64%</v>
      </c>
      <c r="L1071" s="0" t="str">
        <f aca="false">N1071/P1071</f>
        <v>0.41%</v>
      </c>
      <c r="M1071" s="0" t="n">
        <v>2092</v>
      </c>
      <c r="N1071" s="0" t="n">
        <v>33213</v>
      </c>
      <c r="O1071" s="0" t="str">
        <f aca="false">H1071/N1071</f>
        <v>0.14 €</v>
      </c>
      <c r="P1071" s="0" t="n">
        <v>8184064</v>
      </c>
      <c r="Q1071" s="0" t="str">
        <f aca="false">I1071/H1071</f>
        <v>1308%</v>
      </c>
      <c r="R1071" s="0" t="str">
        <f aca="false">I1071/M1071</f>
        <v>28.89 €</v>
      </c>
      <c r="S1071" s="0" t="str">
        <f aca="false">H1071/M1071</f>
        <v>2.21 €</v>
      </c>
      <c r="T1071" s="0" t="str">
        <f aca="false">M1071/N1071</f>
        <v>6%</v>
      </c>
    </row>
    <row r="1072" customFormat="false" ht="15.75" hidden="false" customHeight="true" outlineLevel="0" collapsed="false">
      <c r="B1072" s="0" t="s">
        <v>129</v>
      </c>
      <c r="C1072" s="0" t="s">
        <v>50</v>
      </c>
      <c r="F1072" s="0" t="n">
        <v>2020</v>
      </c>
      <c r="G1072" s="0" t="n">
        <v>4</v>
      </c>
      <c r="H1072" s="0" t="n">
        <v>737.27</v>
      </c>
      <c r="I1072" s="0" t="n">
        <v>4481.15</v>
      </c>
      <c r="J1072" s="0" t="str">
        <f aca="false">I1072-H1072</f>
        <v>3,743.88 €</v>
      </c>
      <c r="K1072" s="0" t="str">
        <f aca="false">H1072/I1072</f>
        <v>16.45%</v>
      </c>
      <c r="L1072" s="0" t="str">
        <f aca="false">N1072/P1072</f>
        <v>0.55%</v>
      </c>
      <c r="M1072" s="0" t="n">
        <v>102</v>
      </c>
      <c r="N1072" s="0" t="n">
        <v>7290</v>
      </c>
      <c r="O1072" s="0" t="str">
        <f aca="false">H1072/N1072</f>
        <v>0.10 €</v>
      </c>
      <c r="P1072" s="0" t="n">
        <v>1333766</v>
      </c>
      <c r="Q1072" s="0" t="str">
        <f aca="false">I1072/H1072</f>
        <v>608%</v>
      </c>
      <c r="R1072" s="0" t="str">
        <f aca="false">I1072/M1072</f>
        <v>43.93 €</v>
      </c>
      <c r="S1072" s="0" t="str">
        <f aca="false">H1072/M1072</f>
        <v>7.23 €</v>
      </c>
      <c r="T1072" s="0" t="str">
        <f aca="false">M1072/N1072</f>
        <v>1%</v>
      </c>
    </row>
    <row r="1073" customFormat="false" ht="15.75" hidden="false" customHeight="true" outlineLevel="0" collapsed="false">
      <c r="B1073" s="0" t="s">
        <v>129</v>
      </c>
      <c r="C1073" s="0" t="s">
        <v>51</v>
      </c>
      <c r="F1073" s="0" t="n">
        <v>2020</v>
      </c>
      <c r="G1073" s="0" t="n">
        <v>4</v>
      </c>
      <c r="H1073" s="0" t="n">
        <v>513.45</v>
      </c>
      <c r="I1073" s="0" t="n">
        <v>980.21</v>
      </c>
      <c r="J1073" s="0" t="str">
        <f aca="false">I1073-H1073</f>
        <v>466.76 €</v>
      </c>
      <c r="K1073" s="0" t="str">
        <f aca="false">H1073/I1073</f>
        <v>52.38%</v>
      </c>
      <c r="L1073" s="0" t="str">
        <f aca="false">N1073/P1073</f>
        <v>0.52%</v>
      </c>
      <c r="M1073" s="0" t="n">
        <v>59</v>
      </c>
      <c r="N1073" s="0" t="n">
        <v>5235</v>
      </c>
      <c r="O1073" s="0" t="str">
        <f aca="false">H1073/N1073</f>
        <v>0.10 €</v>
      </c>
      <c r="P1073" s="0" t="n">
        <v>1006568</v>
      </c>
      <c r="Q1073" s="0" t="str">
        <f aca="false">I1073/H1073</f>
        <v>191%</v>
      </c>
      <c r="R1073" s="0" t="str">
        <f aca="false">I1073/M1073</f>
        <v>16.61 €</v>
      </c>
      <c r="S1073" s="0" t="str">
        <f aca="false">H1073/M1073</f>
        <v>8.70 €</v>
      </c>
      <c r="T1073" s="0" t="str">
        <f aca="false">M1073/N1073</f>
        <v>1%</v>
      </c>
    </row>
    <row r="1074" customFormat="false" ht="15.75" hidden="false" customHeight="true" outlineLevel="0" collapsed="false">
      <c r="B1074" s="0" t="s">
        <v>129</v>
      </c>
      <c r="C1074" s="0" t="s">
        <v>52</v>
      </c>
      <c r="F1074" s="0" t="n">
        <v>2020</v>
      </c>
      <c r="G1074" s="0" t="n">
        <v>4</v>
      </c>
      <c r="H1074" s="0" t="n">
        <v>340.6</v>
      </c>
      <c r="I1074" s="0" t="n">
        <v>540.57</v>
      </c>
      <c r="J1074" s="0" t="str">
        <f aca="false">I1074-H1074</f>
        <v>199.97 €</v>
      </c>
      <c r="K1074" s="0" t="str">
        <f aca="false">H1074/I1074</f>
        <v>63.01%</v>
      </c>
      <c r="L1074" s="0" t="str">
        <f aca="false">N1074/P1074</f>
        <v>0.46%</v>
      </c>
      <c r="M1074" s="0" t="n">
        <v>45</v>
      </c>
      <c r="N1074" s="0" t="n">
        <v>3344</v>
      </c>
      <c r="O1074" s="0" t="str">
        <f aca="false">H1074/N1074</f>
        <v>0.10 €</v>
      </c>
      <c r="P1074" s="0" t="n">
        <v>720241</v>
      </c>
      <c r="Q1074" s="0" t="str">
        <f aca="false">I1074/H1074</f>
        <v>159%</v>
      </c>
      <c r="R1074" s="0" t="str">
        <f aca="false">I1074/M1074</f>
        <v>12.01 €</v>
      </c>
      <c r="S1074" s="0" t="str">
        <f aca="false">H1074/M1074</f>
        <v>7.57 €</v>
      </c>
      <c r="T1074" s="0" t="str">
        <f aca="false">M1074/N1074</f>
        <v>1%</v>
      </c>
    </row>
    <row r="1075" customFormat="false" ht="15.75" hidden="false" customHeight="true" outlineLevel="0" collapsed="false">
      <c r="B1075" s="0" t="s">
        <v>129</v>
      </c>
      <c r="C1075" s="0" t="s">
        <v>49</v>
      </c>
      <c r="F1075" s="0" t="n">
        <v>2020</v>
      </c>
      <c r="G1075" s="0" t="n">
        <v>5</v>
      </c>
      <c r="H1075" s="0" t="n">
        <v>661.93</v>
      </c>
      <c r="I1075" s="0" t="n">
        <v>5110.15</v>
      </c>
      <c r="J1075" s="0" t="str">
        <f aca="false">I1075-H1075</f>
        <v>£ 4,448.22</v>
      </c>
      <c r="K1075" s="0" t="str">
        <f aca="false">H1075/I1075</f>
        <v>12.95%</v>
      </c>
      <c r="L1075" s="0" t="str">
        <f aca="false">N1075/P1075</f>
        <v>0.46%</v>
      </c>
      <c r="M1075" s="0" t="n">
        <v>114</v>
      </c>
      <c r="N1075" s="0" t="n">
        <v>5612</v>
      </c>
      <c r="O1075" s="0" t="str">
        <f aca="false">H1075/N1075</f>
        <v>0.12 €</v>
      </c>
      <c r="P1075" s="0" t="n">
        <v>1225389</v>
      </c>
      <c r="Q1075" s="0" t="str">
        <f aca="false">I1075/H1075</f>
        <v>772%</v>
      </c>
      <c r="R1075" s="0" t="str">
        <f aca="false">I1075/M1075</f>
        <v>£ 44.83</v>
      </c>
      <c r="S1075" s="0" t="str">
        <f aca="false">H1075/M1075</f>
        <v>£ 5.81</v>
      </c>
      <c r="T1075" s="0" t="str">
        <f aca="false">M1075/N1075</f>
        <v>2%</v>
      </c>
    </row>
    <row r="1076" customFormat="false" ht="15.75" hidden="false" customHeight="true" outlineLevel="0" collapsed="false">
      <c r="B1076" s="0" t="s">
        <v>129</v>
      </c>
      <c r="C1076" s="0" t="s">
        <v>3</v>
      </c>
      <c r="F1076" s="0" t="n">
        <v>2020</v>
      </c>
      <c r="G1076" s="0" t="n">
        <v>5</v>
      </c>
      <c r="H1076" s="0" t="n">
        <v>3297.06</v>
      </c>
      <c r="I1076" s="0" t="n">
        <v>33384.33</v>
      </c>
      <c r="J1076" s="0" t="str">
        <f aca="false">I1076-H1076</f>
        <v>30,087.27 €</v>
      </c>
      <c r="K1076" s="0" t="str">
        <f aca="false">H1076/I1076</f>
        <v>9.88%</v>
      </c>
      <c r="L1076" s="0" t="str">
        <f aca="false">N1076/P1076</f>
        <v>0.55%</v>
      </c>
      <c r="M1076" s="0" t="n">
        <v>1455</v>
      </c>
      <c r="N1076" s="0" t="n">
        <v>31902</v>
      </c>
      <c r="O1076" s="0" t="str">
        <f aca="false">H1076/N1076</f>
        <v>0.10 €</v>
      </c>
      <c r="P1076" s="0" t="n">
        <v>5763191</v>
      </c>
      <c r="Q1076" s="0" t="str">
        <f aca="false">I1076/H1076</f>
        <v>1013%</v>
      </c>
      <c r="R1076" s="0" t="str">
        <f aca="false">I1076/M1076</f>
        <v>22.94 €</v>
      </c>
      <c r="S1076" s="0" t="str">
        <f aca="false">H1076/M1076</f>
        <v>2.27 €</v>
      </c>
      <c r="T1076" s="0" t="str">
        <f aca="false">M1076/N1076</f>
        <v>5%</v>
      </c>
    </row>
    <row r="1077" customFormat="false" ht="15.75" hidden="false" customHeight="true" outlineLevel="0" collapsed="false">
      <c r="B1077" s="0" t="s">
        <v>129</v>
      </c>
      <c r="C1077" s="0" t="s">
        <v>50</v>
      </c>
      <c r="F1077" s="0" t="n">
        <v>2020</v>
      </c>
      <c r="G1077" s="0" t="n">
        <v>5</v>
      </c>
      <c r="H1077" s="0" t="n">
        <v>90.07</v>
      </c>
      <c r="I1077" s="0" t="n">
        <v>583.79</v>
      </c>
      <c r="J1077" s="0" t="str">
        <f aca="false">I1077-H1077</f>
        <v>493.72 €</v>
      </c>
      <c r="K1077" s="0" t="str">
        <f aca="false">H1077/I1077</f>
        <v>15.43%</v>
      </c>
      <c r="L1077" s="0" t="str">
        <f aca="false">N1077/P1077</f>
        <v>0.45%</v>
      </c>
      <c r="M1077" s="0" t="n">
        <v>48</v>
      </c>
      <c r="N1077" s="0" t="n">
        <v>1057</v>
      </c>
      <c r="O1077" s="0" t="str">
        <f aca="false">H1077/N1077</f>
        <v>0.09 €</v>
      </c>
      <c r="P1077" s="0" t="n">
        <v>235741</v>
      </c>
      <c r="Q1077" s="0" t="str">
        <f aca="false">I1077/H1077</f>
        <v>648%</v>
      </c>
      <c r="R1077" s="0" t="str">
        <f aca="false">I1077/M1077</f>
        <v>12.16 €</v>
      </c>
      <c r="S1077" s="0" t="str">
        <f aca="false">H1077/M1077</f>
        <v>1.88 €</v>
      </c>
      <c r="T1077" s="0" t="str">
        <f aca="false">M1077/N1077</f>
        <v>5%</v>
      </c>
    </row>
    <row r="1078" customFormat="false" ht="15.75" hidden="false" customHeight="true" outlineLevel="0" collapsed="false">
      <c r="B1078" s="0" t="s">
        <v>129</v>
      </c>
      <c r="C1078" s="0" t="s">
        <v>51</v>
      </c>
      <c r="F1078" s="0" t="n">
        <v>2020</v>
      </c>
      <c r="G1078" s="0" t="n">
        <v>5</v>
      </c>
      <c r="H1078" s="0" t="n">
        <v>225.73</v>
      </c>
      <c r="I1078" s="0" t="n">
        <v>565.83</v>
      </c>
      <c r="J1078" s="0" t="str">
        <f aca="false">I1078-H1078</f>
        <v>340.10 €</v>
      </c>
      <c r="K1078" s="0" t="str">
        <f aca="false">H1078/I1078</f>
        <v>39.89%</v>
      </c>
      <c r="L1078" s="0" t="str">
        <f aca="false">N1078/P1078</f>
        <v>0.28%</v>
      </c>
      <c r="M1078" s="0" t="n">
        <v>50</v>
      </c>
      <c r="N1078" s="0" t="n">
        <v>2462</v>
      </c>
      <c r="O1078" s="0" t="str">
        <f aca="false">H1078/N1078</f>
        <v>0.09 €</v>
      </c>
      <c r="P1078" s="0" t="n">
        <v>882605</v>
      </c>
      <c r="Q1078" s="0" t="str">
        <f aca="false">I1078/H1078</f>
        <v>251%</v>
      </c>
      <c r="R1078" s="0" t="str">
        <f aca="false">I1078/M1078</f>
        <v>11.32 €</v>
      </c>
      <c r="S1078" s="0" t="str">
        <f aca="false">H1078/M1078</f>
        <v>4.51 €</v>
      </c>
      <c r="T1078" s="0" t="str">
        <f aca="false">M1078/N1078</f>
        <v>2%</v>
      </c>
    </row>
    <row r="1079" customFormat="false" ht="15.75" hidden="false" customHeight="true" outlineLevel="0" collapsed="false">
      <c r="B1079" s="0" t="s">
        <v>129</v>
      </c>
      <c r="C1079" s="0" t="s">
        <v>52</v>
      </c>
      <c r="F1079" s="0" t="n">
        <v>2020</v>
      </c>
      <c r="G1079" s="0" t="n">
        <v>5</v>
      </c>
      <c r="H1079" s="0" t="n">
        <v>165.51</v>
      </c>
      <c r="I1079" s="0" t="n">
        <v>787.25</v>
      </c>
      <c r="J1079" s="0" t="str">
        <f aca="false">I1079-H1079</f>
        <v>621.74 €</v>
      </c>
      <c r="K1079" s="0" t="str">
        <f aca="false">H1079/I1079</f>
        <v>21.02%</v>
      </c>
      <c r="L1079" s="0" t="str">
        <f aca="false">N1079/P1079</f>
        <v>0.36%</v>
      </c>
      <c r="M1079" s="0" t="n">
        <v>59</v>
      </c>
      <c r="N1079" s="0" t="n">
        <v>1856</v>
      </c>
      <c r="O1079" s="0" t="str">
        <f aca="false">H1079/N1079</f>
        <v>0.09 €</v>
      </c>
      <c r="P1079" s="0" t="n">
        <v>513304</v>
      </c>
      <c r="Q1079" s="0" t="str">
        <f aca="false">I1079/H1079</f>
        <v>476%</v>
      </c>
      <c r="R1079" s="0" t="str">
        <f aca="false">I1079/M1079</f>
        <v>13.34 €</v>
      </c>
      <c r="S1079" s="0" t="str">
        <f aca="false">H1079/M1079</f>
        <v>2.81 €</v>
      </c>
      <c r="T1079" s="0" t="str">
        <f aca="false">M1079/N1079</f>
        <v>3%</v>
      </c>
    </row>
    <row r="1080" customFormat="false" ht="15.75" hidden="false" customHeight="true" outlineLevel="0" collapsed="false">
      <c r="B1080" s="0" t="s">
        <v>129</v>
      </c>
      <c r="C1080" s="0" t="s">
        <v>49</v>
      </c>
      <c r="F1080" s="0" t="n">
        <v>2020</v>
      </c>
      <c r="G1080" s="0" t="n">
        <v>6</v>
      </c>
      <c r="H1080" s="0" t="n">
        <v>1006.03</v>
      </c>
      <c r="I1080" s="0" t="n">
        <v>6420.1</v>
      </c>
      <c r="J1080" s="0" t="str">
        <f aca="false">I1080-H1080</f>
        <v>£ 5,414.07</v>
      </c>
      <c r="K1080" s="0" t="str">
        <f aca="false">H1080/I1080</f>
        <v>15.67%</v>
      </c>
      <c r="L1080" s="0" t="str">
        <f aca="false">N1080/P1080</f>
        <v>0.37%</v>
      </c>
      <c r="M1080" s="0" t="n">
        <v>206</v>
      </c>
      <c r="N1080" s="0" t="n">
        <v>8289</v>
      </c>
      <c r="O1080" s="0" t="str">
        <f aca="false">H1080/N1080</f>
        <v>£ 0.12</v>
      </c>
      <c r="P1080" s="0" t="n">
        <v>2218494</v>
      </c>
      <c r="Q1080" s="0" t="str">
        <f aca="false">I1080/H1080</f>
        <v>638%</v>
      </c>
      <c r="R1080" s="0" t="str">
        <f aca="false">I1080/M1080</f>
        <v>£ 31.17</v>
      </c>
      <c r="S1080" s="0" t="str">
        <f aca="false">H1080/M1080</f>
        <v>£ 4.88</v>
      </c>
      <c r="T1080" s="0" t="str">
        <f aca="false">M1080/N1080</f>
        <v>2%</v>
      </c>
    </row>
    <row r="1081" customFormat="false" ht="15.75" hidden="false" customHeight="true" outlineLevel="0" collapsed="false">
      <c r="B1081" s="0" t="s">
        <v>129</v>
      </c>
      <c r="C1081" s="0" t="s">
        <v>3</v>
      </c>
      <c r="F1081" s="0" t="n">
        <v>2020</v>
      </c>
      <c r="G1081" s="0" t="n">
        <v>6</v>
      </c>
      <c r="H1081" s="0" t="n">
        <v>3727.59</v>
      </c>
      <c r="I1081" s="0" t="n">
        <v>30257.21</v>
      </c>
      <c r="J1081" s="0" t="str">
        <f aca="false">I1081-H1081</f>
        <v>26,529.62 €</v>
      </c>
      <c r="K1081" s="0" t="str">
        <f aca="false">H1081/I1081</f>
        <v>12.32%</v>
      </c>
      <c r="L1081" s="0" t="str">
        <f aca="false">N1081/P1081</f>
        <v>0.50%</v>
      </c>
      <c r="M1081" s="0" t="n">
        <v>1592</v>
      </c>
      <c r="N1081" s="0" t="n">
        <v>19853</v>
      </c>
      <c r="O1081" s="0" t="str">
        <f aca="false">H1081/N1081</f>
        <v>0.19 €</v>
      </c>
      <c r="P1081" s="0" t="n">
        <v>3954406</v>
      </c>
      <c r="Q1081" s="0" t="str">
        <f aca="false">I1081/H1081</f>
        <v>812%</v>
      </c>
      <c r="R1081" s="0" t="str">
        <f aca="false">I1081/M1081</f>
        <v>19.01 €</v>
      </c>
      <c r="S1081" s="0" t="str">
        <f aca="false">H1081/M1081</f>
        <v>2.34 €</v>
      </c>
      <c r="T1081" s="0" t="str">
        <f aca="false">M1081/N1081</f>
        <v>8%</v>
      </c>
    </row>
    <row r="1082" customFormat="false" ht="15.75" hidden="false" customHeight="true" outlineLevel="0" collapsed="false">
      <c r="B1082" s="0" t="s">
        <v>129</v>
      </c>
      <c r="C1082" s="0" t="s">
        <v>50</v>
      </c>
      <c r="F1082" s="0" t="n">
        <v>2020</v>
      </c>
      <c r="G1082" s="0" t="n">
        <v>6</v>
      </c>
      <c r="H1082" s="0" t="n">
        <v>175.25</v>
      </c>
      <c r="I1082" s="0" t="n">
        <v>841.08</v>
      </c>
      <c r="J1082" s="0" t="str">
        <f aca="false">I1082-H1082</f>
        <v>665.83 €</v>
      </c>
      <c r="K1082" s="0" t="str">
        <f aca="false">H1082/I1082</f>
        <v>20.84%</v>
      </c>
      <c r="L1082" s="0" t="str">
        <f aca="false">N1082/P1082</f>
        <v>0.23%</v>
      </c>
      <c r="M1082" s="0" t="n">
        <v>69</v>
      </c>
      <c r="N1082" s="0" t="n">
        <v>1371</v>
      </c>
      <c r="O1082" s="0" t="str">
        <f aca="false">H1082/N1082</f>
        <v>0.13 €</v>
      </c>
      <c r="P1082" s="0" t="n">
        <v>596377</v>
      </c>
      <c r="Q1082" s="0" t="str">
        <f aca="false">I1082/H1082</f>
        <v>480%</v>
      </c>
      <c r="R1082" s="0" t="str">
        <f aca="false">I1082/M1082</f>
        <v>12.19 €</v>
      </c>
      <c r="S1082" s="0" t="str">
        <f aca="false">H1082/M1082</f>
        <v>2.54 €</v>
      </c>
      <c r="T1082" s="0" t="str">
        <f aca="false">M1082/N1082</f>
        <v>5%</v>
      </c>
    </row>
    <row r="1083" customFormat="false" ht="15.75" hidden="false" customHeight="true" outlineLevel="0" collapsed="false">
      <c r="B1083" s="0" t="s">
        <v>129</v>
      </c>
      <c r="C1083" s="0" t="s">
        <v>51</v>
      </c>
      <c r="F1083" s="0" t="n">
        <v>2020</v>
      </c>
      <c r="G1083" s="0" t="n">
        <v>6</v>
      </c>
      <c r="H1083" s="0" t="n">
        <v>300.26</v>
      </c>
      <c r="I1083" s="0" t="n">
        <v>486.61</v>
      </c>
      <c r="J1083" s="0" t="str">
        <f aca="false">I1083-H1083</f>
        <v>186.35 €</v>
      </c>
      <c r="K1083" s="0" t="str">
        <f aca="false">H1083/I1083</f>
        <v>61.70%</v>
      </c>
      <c r="L1083" s="0" t="str">
        <f aca="false">N1083/P1083</f>
        <v>0.24%</v>
      </c>
      <c r="M1083" s="0" t="n">
        <v>46</v>
      </c>
      <c r="N1083" s="0" t="n">
        <v>2773</v>
      </c>
      <c r="O1083" s="0" t="str">
        <f aca="false">H1083/N1083</f>
        <v>0.11 €</v>
      </c>
      <c r="P1083" s="0" t="n">
        <v>1132835</v>
      </c>
      <c r="Q1083" s="0" t="str">
        <f aca="false">I1083/H1083</f>
        <v>162%</v>
      </c>
      <c r="R1083" s="0" t="str">
        <f aca="false">I1083/M1083</f>
        <v>10.58 €</v>
      </c>
      <c r="S1083" s="0" t="str">
        <f aca="false">H1083/M1083</f>
        <v>6.53 €</v>
      </c>
      <c r="T1083" s="0" t="str">
        <f aca="false">M1083/N1083</f>
        <v>2%</v>
      </c>
    </row>
    <row r="1084" customFormat="false" ht="15.75" hidden="false" customHeight="true" outlineLevel="0" collapsed="false">
      <c r="B1084" s="0" t="s">
        <v>129</v>
      </c>
      <c r="C1084" s="0" t="s">
        <v>52</v>
      </c>
      <c r="F1084" s="0" t="n">
        <v>2020</v>
      </c>
      <c r="G1084" s="0" t="n">
        <v>6</v>
      </c>
      <c r="H1084" s="0" t="n">
        <v>267.59</v>
      </c>
      <c r="I1084" s="0" t="n">
        <v>493.03</v>
      </c>
      <c r="J1084" s="0" t="str">
        <f aca="false">I1084-H1084</f>
        <v>225.44 €</v>
      </c>
      <c r="K1084" s="0" t="str">
        <f aca="false">H1084/I1084</f>
        <v>54.27%</v>
      </c>
      <c r="L1084" s="0" t="str">
        <f aca="false">N1084/P1084</f>
        <v>0.30%</v>
      </c>
      <c r="M1084" s="0" t="n">
        <v>40</v>
      </c>
      <c r="N1084" s="0" t="n">
        <v>2412</v>
      </c>
      <c r="O1084" s="0" t="str">
        <f aca="false">H1084/N1084</f>
        <v>0.11 €</v>
      </c>
      <c r="P1084" s="0" t="n">
        <v>797432</v>
      </c>
      <c r="Q1084" s="0" t="str">
        <f aca="false">I1084/H1084</f>
        <v>184%</v>
      </c>
      <c r="R1084" s="0" t="str">
        <f aca="false">I1084/M1084</f>
        <v>12.33 €</v>
      </c>
      <c r="S1084" s="0" t="str">
        <f aca="false">H1084/M1084</f>
        <v>6.69 €</v>
      </c>
      <c r="T1084" s="0" t="str">
        <f aca="false">M1084/N1084</f>
        <v>2%</v>
      </c>
    </row>
    <row r="1085" customFormat="false" ht="15.75" hidden="false" customHeight="true" outlineLevel="0" collapsed="false">
      <c r="B1085" s="0" t="s">
        <v>129</v>
      </c>
      <c r="C1085" s="0" t="s">
        <v>49</v>
      </c>
      <c r="F1085" s="0" t="n">
        <v>2020</v>
      </c>
      <c r="G1085" s="0" t="n">
        <v>7</v>
      </c>
      <c r="H1085" s="0" t="n">
        <v>498.11</v>
      </c>
      <c r="I1085" s="0" t="n">
        <v>2553.76</v>
      </c>
      <c r="J1085" s="0" t="str">
        <f aca="false">I1085-H1085</f>
        <v>£ 2,055.65</v>
      </c>
      <c r="K1085" s="0" t="str">
        <f aca="false">H1085/I1085</f>
        <v>19.50%</v>
      </c>
      <c r="L1085" s="0" t="str">
        <f aca="false">N1085/P1085</f>
        <v>0.43%</v>
      </c>
      <c r="M1085" s="0" t="n">
        <v>139</v>
      </c>
      <c r="N1085" s="0" t="n">
        <v>3903</v>
      </c>
      <c r="O1085" s="0" t="str">
        <f aca="false">H1085/N1085</f>
        <v>£ 0.13</v>
      </c>
      <c r="P1085" s="0" t="n">
        <v>913335</v>
      </c>
      <c r="Q1085" s="0" t="str">
        <f aca="false">I1085/H1085</f>
        <v>513%</v>
      </c>
      <c r="R1085" s="0" t="str">
        <f aca="false">I1085/M1085</f>
        <v>£ 18.37</v>
      </c>
      <c r="S1085" s="0" t="str">
        <f aca="false">H1085/M1085</f>
        <v>£ 3.58</v>
      </c>
      <c r="T1085" s="0" t="str">
        <f aca="false">M1085/N1085</f>
        <v>4%</v>
      </c>
    </row>
    <row r="1086" customFormat="false" ht="15.75" hidden="false" customHeight="true" outlineLevel="0" collapsed="false">
      <c r="B1086" s="0" t="s">
        <v>129</v>
      </c>
      <c r="C1086" s="0" t="s">
        <v>3</v>
      </c>
      <c r="F1086" s="0" t="n">
        <v>2020</v>
      </c>
      <c r="G1086" s="0" t="n">
        <v>7</v>
      </c>
      <c r="H1086" s="0" t="n">
        <v>1452.25</v>
      </c>
      <c r="I1086" s="0" t="n">
        <v>18410.68</v>
      </c>
      <c r="J1086" s="0" t="str">
        <f aca="false">I1086-H1086</f>
        <v>16,958.43 €</v>
      </c>
      <c r="K1086" s="0" t="str">
        <f aca="false">H1086/I1086</f>
        <v>7.89%</v>
      </c>
      <c r="L1086" s="0" t="str">
        <f aca="false">N1086/P1086</f>
        <v>0.64%</v>
      </c>
      <c r="M1086" s="0" t="n">
        <v>1143</v>
      </c>
      <c r="N1086" s="0" t="n">
        <v>7472</v>
      </c>
      <c r="O1086" s="0" t="str">
        <f aca="false">H1086/N1086</f>
        <v>0.19 €</v>
      </c>
      <c r="P1086" s="0" t="n">
        <v>1172754</v>
      </c>
      <c r="Q1086" s="0" t="str">
        <f aca="false">I1086/H1086</f>
        <v>1268%</v>
      </c>
      <c r="R1086" s="0" t="str">
        <f aca="false">I1086/M1086</f>
        <v>16.11 €</v>
      </c>
      <c r="S1086" s="0" t="str">
        <f aca="false">H1086/M1086</f>
        <v>1.27 €</v>
      </c>
      <c r="T1086" s="0" t="str">
        <f aca="false">M1086/N1086</f>
        <v>15%</v>
      </c>
    </row>
    <row r="1087" customFormat="false" ht="15.75" hidden="false" customHeight="true" outlineLevel="0" collapsed="false">
      <c r="B1087" s="0" t="s">
        <v>129</v>
      </c>
      <c r="C1087" s="0" t="s">
        <v>50</v>
      </c>
      <c r="F1087" s="0" t="n">
        <v>2020</v>
      </c>
      <c r="G1087" s="0" t="n">
        <v>7</v>
      </c>
      <c r="H1087" s="0" t="n">
        <v>176.15</v>
      </c>
      <c r="I1087" s="0" t="n">
        <v>602.17</v>
      </c>
      <c r="J1087" s="0" t="str">
        <f aca="false">I1087-H1087</f>
        <v>426.02 €</v>
      </c>
      <c r="K1087" s="0" t="str">
        <f aca="false">H1087/I1087</f>
        <v>29.25%</v>
      </c>
      <c r="L1087" s="0" t="str">
        <f aca="false">N1087/P1087</f>
        <v>0.24%</v>
      </c>
      <c r="M1087" s="0" t="n">
        <v>58</v>
      </c>
      <c r="N1087" s="0" t="n">
        <v>1101</v>
      </c>
      <c r="O1087" s="0" t="str">
        <f aca="false">H1087/N1087</f>
        <v>0.16 €</v>
      </c>
      <c r="P1087" s="0" t="n">
        <v>462191</v>
      </c>
      <c r="Q1087" s="0" t="str">
        <f aca="false">I1087/H1087</f>
        <v>342%</v>
      </c>
      <c r="R1087" s="0" t="str">
        <f aca="false">I1087/M1087</f>
        <v>10.38 €</v>
      </c>
      <c r="S1087" s="0" t="str">
        <f aca="false">H1087/M1087</f>
        <v>3.04 €</v>
      </c>
      <c r="T1087" s="0" t="str">
        <f aca="false">M1087/N1087</f>
        <v>5%</v>
      </c>
    </row>
    <row r="1088" customFormat="false" ht="15.75" hidden="false" customHeight="true" outlineLevel="0" collapsed="false">
      <c r="B1088" s="0" t="s">
        <v>129</v>
      </c>
      <c r="C1088" s="0" t="s">
        <v>51</v>
      </c>
      <c r="F1088" s="0" t="n">
        <v>2020</v>
      </c>
      <c r="G1088" s="0" t="n">
        <v>7</v>
      </c>
      <c r="H1088" s="0" t="n">
        <v>70.03</v>
      </c>
      <c r="I1088" s="0" t="n">
        <v>414.53</v>
      </c>
      <c r="J1088" s="0" t="str">
        <f aca="false">I1088-H1088</f>
        <v>344.50 €</v>
      </c>
      <c r="K1088" s="0" t="str">
        <f aca="false">H1088/I1088</f>
        <v>16.89%</v>
      </c>
      <c r="L1088" s="0" t="str">
        <f aca="false">N1088/P1088</f>
        <v>0.54%</v>
      </c>
      <c r="M1088" s="0" t="n">
        <v>38</v>
      </c>
      <c r="N1088" s="0" t="n">
        <v>805</v>
      </c>
      <c r="O1088" s="0" t="str">
        <f aca="false">H1088/N1088</f>
        <v>0.09 €</v>
      </c>
      <c r="P1088" s="0" t="n">
        <v>150401</v>
      </c>
      <c r="Q1088" s="0" t="str">
        <f aca="false">I1088/H1088</f>
        <v>592%</v>
      </c>
      <c r="R1088" s="0" t="str">
        <f aca="false">I1088/M1088</f>
        <v>10.91 €</v>
      </c>
      <c r="S1088" s="0" t="str">
        <f aca="false">H1088/M1088</f>
        <v>1.84 €</v>
      </c>
      <c r="T1088" s="0" t="str">
        <f aca="false">M1088/N1088</f>
        <v>5%</v>
      </c>
    </row>
    <row r="1089" customFormat="false" ht="15.75" hidden="false" customHeight="true" outlineLevel="0" collapsed="false">
      <c r="B1089" s="0" t="s">
        <v>129</v>
      </c>
      <c r="C1089" s="0" t="s">
        <v>52</v>
      </c>
      <c r="F1089" s="0" t="n">
        <v>2020</v>
      </c>
      <c r="G1089" s="0" t="n">
        <v>7</v>
      </c>
      <c r="H1089" s="0" t="n">
        <v>79.03</v>
      </c>
      <c r="I1089" s="0" t="n">
        <v>394.44</v>
      </c>
      <c r="J1089" s="0" t="str">
        <f aca="false">I1089-H1089</f>
        <v>315.41 €</v>
      </c>
      <c r="K1089" s="0" t="str">
        <f aca="false">H1089/I1089</f>
        <v>20.04%</v>
      </c>
      <c r="L1089" s="0" t="str">
        <f aca="false">N1089/P1089</f>
        <v>0.42%</v>
      </c>
      <c r="M1089" s="0" t="n">
        <v>33</v>
      </c>
      <c r="N1089" s="0" t="n">
        <v>776</v>
      </c>
      <c r="O1089" s="0" t="str">
        <f aca="false">H1089/N1089</f>
        <v>0.10 €</v>
      </c>
      <c r="P1089" s="0" t="n">
        <v>186345</v>
      </c>
      <c r="Q1089" s="0" t="str">
        <f aca="false">I1089/H1089</f>
        <v>499%</v>
      </c>
      <c r="R1089" s="0" t="str">
        <f aca="false">I1089/M1089</f>
        <v>11.95 €</v>
      </c>
      <c r="S1089" s="0" t="str">
        <f aca="false">H1089/M1089</f>
        <v>2.39 €</v>
      </c>
      <c r="T1089" s="0" t="str">
        <f aca="false">M1089/N1089</f>
        <v>4%</v>
      </c>
    </row>
    <row r="1090" customFormat="false" ht="15.75" hidden="false" customHeight="true" outlineLevel="0" collapsed="false">
      <c r="B1090" s="0" t="s">
        <v>130</v>
      </c>
      <c r="C1090" s="0" t="s">
        <v>3</v>
      </c>
      <c r="F1090" s="0" t="n">
        <v>2020</v>
      </c>
      <c r="G1090" s="0" t="n">
        <v>1</v>
      </c>
      <c r="H1090" s="0" t="n">
        <v>1022.13</v>
      </c>
      <c r="I1090" s="0" t="n">
        <v>6409.2</v>
      </c>
      <c r="J1090" s="0" t="str">
        <f aca="false">I1090-H1090</f>
        <v>5,387.07 €</v>
      </c>
      <c r="K1090" s="0" t="str">
        <f aca="false">H1090/I1090</f>
        <v>15.95%</v>
      </c>
      <c r="L1090" s="0" t="str">
        <f aca="false">N1090/P1090</f>
        <v>0.72%</v>
      </c>
      <c r="M1090" s="0" t="n">
        <v>92</v>
      </c>
      <c r="N1090" s="0" t="n">
        <v>6959</v>
      </c>
      <c r="O1090" s="0" t="str">
        <f aca="false">H1090/N1090</f>
        <v>0.15 €</v>
      </c>
      <c r="P1090" s="0" t="n">
        <v>972210</v>
      </c>
      <c r="Q1090" s="0" t="str">
        <f aca="false">I1090/H1090</f>
        <v>627%</v>
      </c>
      <c r="R1090" s="0" t="str">
        <f aca="false">I1090/M1090</f>
        <v>69.67 €</v>
      </c>
      <c r="S1090" s="0" t="str">
        <f aca="false">H1090/M1090</f>
        <v>11.11 €</v>
      </c>
      <c r="T1090" s="0" t="str">
        <f aca="false">M1090/N1090</f>
        <v>1%</v>
      </c>
    </row>
    <row r="1091" customFormat="false" ht="15.75" hidden="false" customHeight="true" outlineLevel="0" collapsed="false">
      <c r="B1091" s="0" t="s">
        <v>130</v>
      </c>
      <c r="C1091" s="0" t="s">
        <v>3</v>
      </c>
      <c r="F1091" s="0" t="n">
        <v>2020</v>
      </c>
      <c r="G1091" s="0" t="n">
        <v>2</v>
      </c>
      <c r="H1091" s="0" t="n">
        <v>957.08</v>
      </c>
      <c r="I1091" s="0" t="n">
        <v>5235.5</v>
      </c>
      <c r="J1091" s="0" t="str">
        <f aca="false">I1091-H1091</f>
        <v>4,278.42 €</v>
      </c>
      <c r="K1091" s="0" t="str">
        <f aca="false">H1091/I1091</f>
        <v>18.28%</v>
      </c>
      <c r="L1091" s="0" t="str">
        <f aca="false">N1091/P1091</f>
        <v>0.64%</v>
      </c>
      <c r="M1091" s="0" t="n">
        <v>73</v>
      </c>
      <c r="N1091" s="0" t="n">
        <v>6584</v>
      </c>
      <c r="O1091" s="0" t="str">
        <f aca="false">H1091/N1091</f>
        <v>0.15 €</v>
      </c>
      <c r="P1091" s="0" t="n">
        <v>1033485</v>
      </c>
      <c r="Q1091" s="0" t="str">
        <f aca="false">I1091/H1091</f>
        <v>547%</v>
      </c>
      <c r="R1091" s="0" t="str">
        <f aca="false">I1091/M1091</f>
        <v>71.72 €</v>
      </c>
      <c r="S1091" s="0" t="str">
        <f aca="false">H1091/M1091</f>
        <v>13.11 €</v>
      </c>
      <c r="T1091" s="0" t="str">
        <f aca="false">M1091/N1091</f>
        <v>1%</v>
      </c>
    </row>
    <row r="1092" customFormat="false" ht="15.75" hidden="false" customHeight="true" outlineLevel="0" collapsed="false">
      <c r="B1092" s="0" t="s">
        <v>130</v>
      </c>
      <c r="C1092" s="0" t="s">
        <v>3</v>
      </c>
      <c r="F1092" s="0" t="n">
        <v>2020</v>
      </c>
      <c r="G1092" s="0" t="n">
        <v>3</v>
      </c>
      <c r="H1092" s="0" t="n">
        <v>1524.58</v>
      </c>
      <c r="I1092" s="0" t="n">
        <v>7797.8</v>
      </c>
      <c r="J1092" s="0" t="str">
        <f aca="false">I1092-H1092</f>
        <v>6,273.22 €</v>
      </c>
      <c r="K1092" s="0" t="str">
        <f aca="false">H1092/I1092</f>
        <v>19.55%</v>
      </c>
      <c r="L1092" s="0" t="str">
        <f aca="false">N1092/P1092</f>
        <v>0.70%</v>
      </c>
      <c r="M1092" s="0" t="n">
        <v>128</v>
      </c>
      <c r="N1092" s="0" t="n">
        <v>8627</v>
      </c>
      <c r="O1092" s="0" t="str">
        <f aca="false">H1092/N1092</f>
        <v>0.18 €</v>
      </c>
      <c r="P1092" s="0" t="n">
        <v>1224324</v>
      </c>
      <c r="Q1092" s="0" t="str">
        <f aca="false">I1092/H1092</f>
        <v>511%</v>
      </c>
      <c r="R1092" s="0" t="str">
        <f aca="false">I1092/M1092</f>
        <v>60.92 €</v>
      </c>
      <c r="S1092" s="0" t="str">
        <f aca="false">H1092/M1092</f>
        <v>11.91 €</v>
      </c>
      <c r="T1092" s="0" t="str">
        <f aca="false">M1092/N1092</f>
        <v>1%</v>
      </c>
    </row>
    <row r="1093" customFormat="false" ht="15.75" hidden="false" customHeight="true" outlineLevel="0" collapsed="false">
      <c r="B1093" s="0" t="s">
        <v>131</v>
      </c>
      <c r="C1093" s="0" t="s">
        <v>3</v>
      </c>
      <c r="F1093" s="0" t="n">
        <v>2020</v>
      </c>
      <c r="G1093" s="0" t="n">
        <v>1</v>
      </c>
      <c r="H1093" s="0" t="n">
        <v>0</v>
      </c>
      <c r="I1093" s="0" t="n">
        <v>0</v>
      </c>
      <c r="J1093" s="0" t="n">
        <v>0</v>
      </c>
      <c r="K1093" s="0" t="n">
        <v>0</v>
      </c>
      <c r="L1093" s="0" t="str">
        <f aca="false">N1093/P1093</f>
        <v>#DIV/0!</v>
      </c>
      <c r="M1093" s="0" t="n">
        <v>0</v>
      </c>
      <c r="N1093" s="0" t="n">
        <v>0</v>
      </c>
      <c r="O1093" s="0" t="str">
        <f aca="false">H1093/N1093</f>
        <v>#DIV/0!</v>
      </c>
      <c r="P1093" s="0" t="n">
        <v>0</v>
      </c>
      <c r="Q1093" s="0" t="str">
        <f aca="false">I1093/H1093</f>
        <v>#DIV/0!</v>
      </c>
      <c r="R1093" s="0" t="str">
        <f aca="false">I1093/M1093</f>
        <v>#DIV/0!</v>
      </c>
      <c r="S1093" s="0" t="str">
        <f aca="false">H1093/M1093</f>
        <v>#DIV/0!</v>
      </c>
      <c r="T1093" s="0" t="str">
        <f aca="false">M1093/N1093</f>
        <v>#DIV/0!</v>
      </c>
    </row>
    <row r="1094" customFormat="false" ht="15.75" hidden="false" customHeight="true" outlineLevel="0" collapsed="false">
      <c r="B1094" s="0" t="s">
        <v>131</v>
      </c>
      <c r="C1094" s="0" t="s">
        <v>3</v>
      </c>
      <c r="F1094" s="0" t="n">
        <v>2020</v>
      </c>
      <c r="G1094" s="0" t="n">
        <v>2</v>
      </c>
      <c r="H1094" s="0" t="n">
        <v>36.71</v>
      </c>
      <c r="I1094" s="0" t="n">
        <v>1048.09</v>
      </c>
      <c r="J1094" s="0" t="str">
        <f aca="false">I1094-H1094</f>
        <v>1,011.38 €</v>
      </c>
      <c r="K1094" s="0" t="str">
        <f aca="false">H1094/I1094</f>
        <v>3.50%</v>
      </c>
      <c r="L1094" s="0" t="str">
        <f aca="false">N1094/P1094</f>
        <v>0.69%</v>
      </c>
      <c r="M1094" s="0" t="n">
        <v>7</v>
      </c>
      <c r="N1094" s="0" t="n">
        <v>385</v>
      </c>
      <c r="O1094" s="0" t="str">
        <f aca="false">H1094/N1094</f>
        <v>0.10 €</v>
      </c>
      <c r="P1094" s="0" t="n">
        <v>55716</v>
      </c>
      <c r="Q1094" s="0" t="str">
        <f aca="false">I1094/H1094</f>
        <v>2855%</v>
      </c>
      <c r="R1094" s="0" t="str">
        <f aca="false">I1094/M1094</f>
        <v>149.73 €</v>
      </c>
      <c r="S1094" s="0" t="str">
        <f aca="false">H1094/M1094</f>
        <v>5.24 €</v>
      </c>
      <c r="T1094" s="0" t="str">
        <f aca="false">M1094/N1094</f>
        <v>2%</v>
      </c>
    </row>
    <row r="1095" customFormat="false" ht="15.75" hidden="false" customHeight="true" outlineLevel="0" collapsed="false">
      <c r="B1095" s="0" t="s">
        <v>131</v>
      </c>
      <c r="C1095" s="0" t="s">
        <v>3</v>
      </c>
      <c r="F1095" s="0" t="n">
        <v>2020</v>
      </c>
      <c r="G1095" s="0" t="n">
        <v>3</v>
      </c>
      <c r="H1095" s="0" t="n">
        <v>122.33</v>
      </c>
      <c r="I1095" s="0" t="n">
        <v>1722.1</v>
      </c>
      <c r="J1095" s="0" t="str">
        <f aca="false">I1095-H1095</f>
        <v>1,599.77 €</v>
      </c>
      <c r="K1095" s="0" t="str">
        <f aca="false">H1095/I1095</f>
        <v>7.10%</v>
      </c>
      <c r="L1095" s="0" t="str">
        <f aca="false">N1095/P1095</f>
        <v>0.45%</v>
      </c>
      <c r="M1095" s="0" t="n">
        <v>12</v>
      </c>
      <c r="N1095" s="0" t="n">
        <v>557</v>
      </c>
      <c r="O1095" s="0" t="str">
        <f aca="false">H1095/N1095</f>
        <v>0.22 €</v>
      </c>
      <c r="P1095" s="0" t="n">
        <v>123930</v>
      </c>
      <c r="Q1095" s="0" t="str">
        <f aca="false">I1095/H1095</f>
        <v>1408%</v>
      </c>
      <c r="R1095" s="0" t="str">
        <f aca="false">I1095/M1095</f>
        <v>143.51 €</v>
      </c>
      <c r="S1095" s="0" t="str">
        <f aca="false">H1095/M1095</f>
        <v>10.19 €</v>
      </c>
      <c r="T1095" s="0" t="str">
        <f aca="false">M1095/N1095</f>
        <v>2%</v>
      </c>
    </row>
    <row r="1096" customFormat="false" ht="15.75" hidden="false" customHeight="true" outlineLevel="0" collapsed="false">
      <c r="B1096" s="0" t="s">
        <v>131</v>
      </c>
      <c r="C1096" s="0" t="s">
        <v>3</v>
      </c>
      <c r="F1096" s="0" t="n">
        <v>2020</v>
      </c>
      <c r="G1096" s="0" t="n">
        <v>4</v>
      </c>
      <c r="H1096" s="0" t="n">
        <v>800.96</v>
      </c>
      <c r="I1096" s="0" t="n">
        <v>5453.98</v>
      </c>
      <c r="J1096" s="0" t="str">
        <f aca="false">I1096-H1096</f>
        <v>4,653.02 €</v>
      </c>
      <c r="K1096" s="0" t="str">
        <f aca="false">H1096/I1096</f>
        <v>14.69%</v>
      </c>
      <c r="L1096" s="0" t="str">
        <f aca="false">N1096/P1096</f>
        <v>0.50%</v>
      </c>
      <c r="M1096" s="0" t="n">
        <v>33</v>
      </c>
      <c r="N1096" s="0" t="n">
        <v>1637</v>
      </c>
      <c r="O1096" s="0" t="str">
        <f aca="false">H1096/N1096</f>
        <v>0.49 €</v>
      </c>
      <c r="P1096" s="0" t="n">
        <v>326820</v>
      </c>
      <c r="Q1096" s="0" t="str">
        <f aca="false">I1096/H1096</f>
        <v>681%</v>
      </c>
      <c r="R1096" s="0" t="str">
        <f aca="false">I1096/M1096</f>
        <v>165.27 €</v>
      </c>
      <c r="S1096" s="0" t="str">
        <f aca="false">H1096/M1096</f>
        <v>24.27 €</v>
      </c>
      <c r="T1096" s="0" t="str">
        <f aca="false">M1096/N1096</f>
        <v>2%</v>
      </c>
    </row>
    <row r="1097" customFormat="false" ht="15.75" hidden="false" customHeight="true" outlineLevel="0" collapsed="false">
      <c r="B1097" s="0" t="s">
        <v>131</v>
      </c>
      <c r="C1097" s="0" t="s">
        <v>3</v>
      </c>
      <c r="F1097" s="0" t="n">
        <v>2020</v>
      </c>
      <c r="G1097" s="0" t="n">
        <v>5</v>
      </c>
      <c r="H1097" s="0" t="n">
        <v>71.42</v>
      </c>
      <c r="I1097" s="0" t="n">
        <v>924</v>
      </c>
      <c r="J1097" s="0" t="str">
        <f aca="false">I1097-H1097</f>
        <v>852.58 €</v>
      </c>
      <c r="K1097" s="0" t="str">
        <f aca="false">H1097/I1097</f>
        <v>7.73%</v>
      </c>
      <c r="L1097" s="0" t="str">
        <f aca="false">N1097/P1097</f>
        <v>0.41%</v>
      </c>
      <c r="M1097" s="0" t="n">
        <v>6</v>
      </c>
      <c r="N1097" s="0" t="n">
        <v>213</v>
      </c>
      <c r="O1097" s="0" t="str">
        <f aca="false">H1097/N1097</f>
        <v>0.34 €</v>
      </c>
      <c r="P1097" s="0" t="n">
        <v>51996</v>
      </c>
      <c r="Q1097" s="0" t="str">
        <f aca="false">I1097/H1097</f>
        <v>1294%</v>
      </c>
      <c r="R1097" s="0" t="str">
        <f aca="false">I1097/M1097</f>
        <v>154.00 €</v>
      </c>
      <c r="S1097" s="0" t="str">
        <f aca="false">H1097/M1097</f>
        <v>11.90 €</v>
      </c>
      <c r="T1097" s="0" t="str">
        <f aca="false">M1097/N1097</f>
        <v>3%</v>
      </c>
    </row>
    <row r="1098" customFormat="false" ht="15.75" hidden="false" customHeight="true" outlineLevel="0" collapsed="false">
      <c r="B1098" s="0" t="s">
        <v>131</v>
      </c>
      <c r="C1098" s="0" t="s">
        <v>3</v>
      </c>
      <c r="F1098" s="0" t="n">
        <v>2020</v>
      </c>
      <c r="G1098" s="0" t="n">
        <v>6</v>
      </c>
      <c r="H1098" s="0" t="n">
        <v>500.33</v>
      </c>
      <c r="I1098" s="0" t="n">
        <v>5563.13</v>
      </c>
      <c r="J1098" s="0" t="str">
        <f aca="false">I1098-H1098</f>
        <v>5,062.80 €</v>
      </c>
      <c r="K1098" s="0" t="str">
        <f aca="false">H1098/I1098</f>
        <v>8.99%</v>
      </c>
      <c r="L1098" s="0" t="str">
        <f aca="false">N1098/P1098</f>
        <v>0.36%</v>
      </c>
      <c r="M1098" s="0" t="n">
        <v>36</v>
      </c>
      <c r="N1098" s="0" t="n">
        <v>1393</v>
      </c>
      <c r="O1098" s="0" t="str">
        <f aca="false">H1098/N1098</f>
        <v>0.36 €</v>
      </c>
      <c r="P1098" s="0" t="n">
        <v>386002</v>
      </c>
      <c r="Q1098" s="0" t="str">
        <f aca="false">I1098/H1098</f>
        <v>1112%</v>
      </c>
      <c r="R1098" s="0" t="str">
        <f aca="false">I1098/M1098</f>
        <v>154.53 €</v>
      </c>
      <c r="S1098" s="0" t="str">
        <f aca="false">H1098/M1098</f>
        <v>13.90 €</v>
      </c>
      <c r="T1098" s="0" t="str">
        <f aca="false">M1098/N1098</f>
        <v>3%</v>
      </c>
    </row>
    <row r="1099" customFormat="false" ht="15.75" hidden="false" customHeight="true" outlineLevel="0" collapsed="false">
      <c r="B1099" s="0" t="s">
        <v>131</v>
      </c>
      <c r="C1099" s="0" t="s">
        <v>3</v>
      </c>
      <c r="F1099" s="0" t="n">
        <v>2020</v>
      </c>
      <c r="G1099" s="0" t="n">
        <v>7</v>
      </c>
      <c r="H1099" s="0" t="str">
        <f aca="false">100.29+647.94</f>
        <v>748.23 €</v>
      </c>
      <c r="I1099" s="0" t="str">
        <f aca="false">976.49+6025.39</f>
        <v>7,001.88 €</v>
      </c>
      <c r="J1099" s="0" t="str">
        <f aca="false">I1099-H1099</f>
        <v>6,253.65 €</v>
      </c>
      <c r="K1099" s="0" t="str">
        <f aca="false">H1099/I1099</f>
        <v>10.69%</v>
      </c>
      <c r="L1099" s="0" t="str">
        <f aca="false">N1099/P1099</f>
        <v>0.41%</v>
      </c>
      <c r="M1099" s="0" t="n">
        <v>46</v>
      </c>
      <c r="N1099" s="0" t="str">
        <f aca="false">404+1483</f>
        <v>1,887</v>
      </c>
      <c r="O1099" s="0" t="str">
        <f aca="false">H1099/N1099</f>
        <v>0.40 €</v>
      </c>
      <c r="P1099" s="0" t="str">
        <f aca="false">119368+335881</f>
        <v>455,249</v>
      </c>
      <c r="Q1099" s="0" t="str">
        <f aca="false">I1099/H1099</f>
        <v>936%</v>
      </c>
      <c r="R1099" s="0" t="str">
        <f aca="false">I1099/M1099</f>
        <v>152.21 €</v>
      </c>
      <c r="S1099" s="0" t="str">
        <f aca="false">H1099/M1099</f>
        <v>16.27 €</v>
      </c>
      <c r="T1099" s="0" t="str">
        <f aca="false">M1099/N1099</f>
        <v>2%</v>
      </c>
    </row>
    <row r="1100" customFormat="false" ht="15.75" hidden="false" customHeight="true" outlineLevel="0" collapsed="false">
      <c r="B1100" s="0" t="s">
        <v>132</v>
      </c>
      <c r="C1100" s="0" t="s">
        <v>3</v>
      </c>
      <c r="F1100" s="0" t="n">
        <v>2020</v>
      </c>
      <c r="G1100" s="0" t="n">
        <v>2</v>
      </c>
      <c r="H1100" s="0" t="n">
        <v>1884.3</v>
      </c>
      <c r="I1100" s="0" t="n">
        <v>18435.67</v>
      </c>
      <c r="J1100" s="0" t="str">
        <f aca="false">I1100-H1100</f>
        <v>16,551.37 €</v>
      </c>
      <c r="K1100" s="0" t="str">
        <f aca="false">H1100/I1100</f>
        <v>10.22%</v>
      </c>
      <c r="L1100" s="0" t="str">
        <f aca="false">N1100/P1100</f>
        <v>0.66%</v>
      </c>
      <c r="M1100" s="0" t="n">
        <v>922</v>
      </c>
      <c r="N1100" s="0" t="n">
        <v>26580</v>
      </c>
      <c r="O1100" s="0" t="str">
        <f aca="false">H1100/N1100</f>
        <v>0.07 €</v>
      </c>
      <c r="P1100" s="0" t="n">
        <v>4014844</v>
      </c>
      <c r="Q1100" s="0" t="str">
        <f aca="false">I1100/H1100</f>
        <v>978%</v>
      </c>
      <c r="R1100" s="0" t="str">
        <f aca="false">I1100/M1100</f>
        <v>20.00 €</v>
      </c>
      <c r="S1100" s="0" t="str">
        <f aca="false">H1100/M1100</f>
        <v>2.04 €</v>
      </c>
      <c r="T1100" s="0" t="str">
        <f aca="false">M1100/N1100</f>
        <v>3%</v>
      </c>
    </row>
    <row r="1101" customFormat="false" ht="15.75" hidden="false" customHeight="true" outlineLevel="0" collapsed="false">
      <c r="B1101" s="0" t="s">
        <v>132</v>
      </c>
      <c r="C1101" s="0" t="s">
        <v>3</v>
      </c>
      <c r="F1101" s="0" t="n">
        <v>2020</v>
      </c>
      <c r="G1101" s="0" t="n">
        <v>3</v>
      </c>
      <c r="H1101" s="0" t="n">
        <v>6203.95</v>
      </c>
      <c r="I1101" s="0" t="n">
        <v>48901.01</v>
      </c>
      <c r="J1101" s="0" t="str">
        <f aca="false">I1101-H1101</f>
        <v>42,697.06 €</v>
      </c>
      <c r="K1101" s="0" t="str">
        <f aca="false">H1101/I1101</f>
        <v>12.69%</v>
      </c>
      <c r="L1101" s="0" t="str">
        <f aca="false">N1101/P1101</f>
        <v>0.60%</v>
      </c>
      <c r="M1101" s="0" t="n">
        <v>2421</v>
      </c>
      <c r="N1101" s="0" t="n">
        <v>62521</v>
      </c>
      <c r="O1101" s="0" t="str">
        <f aca="false">H1101/N1101</f>
        <v>0.10 €</v>
      </c>
      <c r="P1101" s="0" t="n">
        <v>10469012</v>
      </c>
      <c r="Q1101" s="0" t="str">
        <f aca="false">I1101/H1101</f>
        <v>788%</v>
      </c>
      <c r="R1101" s="0" t="str">
        <f aca="false">I1101/M1101</f>
        <v>20.20 €</v>
      </c>
      <c r="S1101" s="0" t="str">
        <f aca="false">H1101/M1101</f>
        <v>2.56 €</v>
      </c>
      <c r="T1101" s="0" t="str">
        <f aca="false">M1101/N1101</f>
        <v>4%</v>
      </c>
    </row>
    <row r="1102" customFormat="false" ht="15.75" hidden="false" customHeight="true" outlineLevel="0" collapsed="false">
      <c r="B1102" s="0" t="s">
        <v>132</v>
      </c>
      <c r="C1102" s="0" t="s">
        <v>3</v>
      </c>
      <c r="F1102" s="0" t="n">
        <v>2020</v>
      </c>
      <c r="G1102" s="0" t="n">
        <v>4</v>
      </c>
      <c r="H1102" s="0" t="n">
        <v>3785.78</v>
      </c>
      <c r="I1102" s="0" t="n">
        <v>85149.18</v>
      </c>
      <c r="J1102" s="0" t="str">
        <f aca="false">I1102-H1102</f>
        <v>81,363.40 €</v>
      </c>
      <c r="K1102" s="0" t="str">
        <f aca="false">H1102/I1102</f>
        <v>4.45%</v>
      </c>
      <c r="L1102" s="0" t="str">
        <f aca="false">N1102/P1102</f>
        <v>1.10%</v>
      </c>
      <c r="M1102" s="0" t="n">
        <v>3962</v>
      </c>
      <c r="N1102" s="0" t="n">
        <v>100887</v>
      </c>
      <c r="O1102" s="0" t="str">
        <f aca="false">H1102/N1102</f>
        <v>0.04 €</v>
      </c>
      <c r="P1102" s="0" t="n">
        <v>9192636</v>
      </c>
      <c r="Q1102" s="0" t="str">
        <f aca="false">I1102/H1102</f>
        <v>2249%</v>
      </c>
      <c r="R1102" s="0" t="str">
        <f aca="false">I1102/M1102</f>
        <v>21.49 €</v>
      </c>
      <c r="S1102" s="0" t="str">
        <f aca="false">H1102/M1102</f>
        <v>0.96 €</v>
      </c>
      <c r="T1102" s="0" t="str">
        <f aca="false">M1102/N1102</f>
        <v>4%</v>
      </c>
    </row>
    <row r="1103" customFormat="false" ht="15.75" hidden="false" customHeight="true" outlineLevel="0" collapsed="false">
      <c r="B1103" s="0" t="s">
        <v>132</v>
      </c>
      <c r="C1103" s="0" t="s">
        <v>3</v>
      </c>
      <c r="F1103" s="0" t="n">
        <v>2020</v>
      </c>
      <c r="G1103" s="0" t="n">
        <v>5</v>
      </c>
      <c r="H1103" s="0" t="n">
        <v>5429.06</v>
      </c>
      <c r="I1103" s="0" t="n">
        <v>79616.04</v>
      </c>
      <c r="J1103" s="0" t="str">
        <f aca="false">I1103-H1103</f>
        <v>74,186.98 €</v>
      </c>
      <c r="K1103" s="0" t="str">
        <f aca="false">H1103/I1103</f>
        <v>6.82%</v>
      </c>
      <c r="L1103" s="0" t="str">
        <f aca="false">N1103/P1103</f>
        <v>0.72%</v>
      </c>
      <c r="M1103" s="0" t="n">
        <v>3535</v>
      </c>
      <c r="N1103" s="0" t="n">
        <v>111508</v>
      </c>
      <c r="O1103" s="0" t="str">
        <f aca="false">H1103/N1103</f>
        <v>0.05 €</v>
      </c>
      <c r="P1103" s="0" t="n">
        <v>15589834</v>
      </c>
      <c r="Q1103" s="0" t="str">
        <f aca="false">I1103/H1103</f>
        <v>1466%</v>
      </c>
      <c r="R1103" s="0" t="str">
        <f aca="false">I1103/M1103</f>
        <v>22.52 €</v>
      </c>
      <c r="S1103" s="0" t="str">
        <f aca="false">H1103/M1103</f>
        <v>1.54 €</v>
      </c>
      <c r="T1103" s="0" t="str">
        <f aca="false">M1103/N1103</f>
        <v>3%</v>
      </c>
    </row>
    <row r="1104" customFormat="false" ht="15.75" hidden="false" customHeight="true" outlineLevel="0" collapsed="false">
      <c r="B1104" s="0" t="s">
        <v>132</v>
      </c>
      <c r="C1104" s="0" t="s">
        <v>3</v>
      </c>
      <c r="F1104" s="0" t="n">
        <v>2020</v>
      </c>
      <c r="G1104" s="0" t="n">
        <v>6</v>
      </c>
      <c r="H1104" s="0" t="n">
        <v>2477.62</v>
      </c>
      <c r="I1104" s="0" t="n">
        <v>51162.93</v>
      </c>
      <c r="J1104" s="0" t="str">
        <f aca="false">I1104-H1104</f>
        <v>48,685.31 €</v>
      </c>
      <c r="K1104" s="0" t="str">
        <f aca="false">H1104/I1104</f>
        <v>4.84%</v>
      </c>
      <c r="L1104" s="0" t="str">
        <f aca="false">N1104/P1104</f>
        <v>0.87%</v>
      </c>
      <c r="M1104" s="0" t="n">
        <v>2140</v>
      </c>
      <c r="N1104" s="0" t="n">
        <v>68557</v>
      </c>
      <c r="O1104" s="0" t="str">
        <f aca="false">H1104/N1104</f>
        <v>0.04 €</v>
      </c>
      <c r="P1104" s="0" t="n">
        <v>7837647</v>
      </c>
      <c r="Q1104" s="0" t="str">
        <f aca="false">I1104/H1104</f>
        <v>2065%</v>
      </c>
      <c r="R1104" s="0" t="str">
        <f aca="false">I1104/M1104</f>
        <v>23.91 €</v>
      </c>
      <c r="S1104" s="0" t="str">
        <f aca="false">H1104/M1104</f>
        <v>1.16 €</v>
      </c>
      <c r="T1104" s="0" t="str">
        <f aca="false">M1104/N1104</f>
        <v>3%</v>
      </c>
    </row>
    <row r="1105" customFormat="false" ht="15.75" hidden="false" customHeight="true" outlineLevel="0" collapsed="false">
      <c r="B1105" s="0" t="s">
        <v>132</v>
      </c>
      <c r="C1105" s="0" t="s">
        <v>3</v>
      </c>
      <c r="F1105" s="0" t="n">
        <v>2020</v>
      </c>
      <c r="G1105" s="0" t="n">
        <v>7</v>
      </c>
      <c r="H1105" s="0" t="n">
        <v>1467.89</v>
      </c>
      <c r="I1105" s="0" t="n">
        <v>31925.79</v>
      </c>
      <c r="J1105" s="0" t="str">
        <f aca="false">I1105-H1105</f>
        <v>30,457.90 €</v>
      </c>
      <c r="K1105" s="0" t="str">
        <f aca="false">H1105/I1105</f>
        <v>4.60%</v>
      </c>
      <c r="L1105" s="0" t="str">
        <f aca="false">N1105/P1105</f>
        <v>0.93%</v>
      </c>
      <c r="M1105" s="0" t="n">
        <v>1382</v>
      </c>
      <c r="N1105" s="0" t="n">
        <v>34923</v>
      </c>
      <c r="O1105" s="0" t="str">
        <f aca="false">H1105/N1105</f>
        <v>0.04 €</v>
      </c>
      <c r="P1105" s="0" t="n">
        <v>3755360</v>
      </c>
      <c r="Q1105" s="0" t="str">
        <f aca="false">I1105/H1105</f>
        <v>2175%</v>
      </c>
      <c r="R1105" s="0" t="str">
        <f aca="false">I1105/M1105</f>
        <v>23.10 €</v>
      </c>
      <c r="S1105" s="0" t="str">
        <f aca="false">H1105/M1105</f>
        <v>1.06 €</v>
      </c>
      <c r="T1105" s="0" t="str">
        <f aca="false">M1105/N1105</f>
        <v>4%</v>
      </c>
    </row>
    <row r="1106" customFormat="false" ht="15.75" hidden="false" customHeight="true" outlineLevel="0" collapsed="false">
      <c r="B1106" s="0" t="s">
        <v>133</v>
      </c>
      <c r="C1106" s="0" t="s">
        <v>3</v>
      </c>
      <c r="F1106" s="0" t="n">
        <v>2020</v>
      </c>
      <c r="G1106" s="0" t="n">
        <v>2</v>
      </c>
      <c r="H1106" s="0" t="n">
        <v>465.97</v>
      </c>
      <c r="I1106" s="0" t="n">
        <v>1969.47</v>
      </c>
      <c r="J1106" s="0" t="str">
        <f aca="false">I1106-H1106</f>
        <v>1,503.50 €</v>
      </c>
      <c r="K1106" s="0" t="str">
        <f aca="false">H1106/I1106</f>
        <v>23.66%</v>
      </c>
      <c r="L1106" s="0" t="str">
        <f aca="false">N1106/P1106</f>
        <v>0.59%</v>
      </c>
      <c r="M1106" s="0" t="n">
        <v>92</v>
      </c>
      <c r="N1106" s="0" t="n">
        <v>1273</v>
      </c>
      <c r="O1106" s="0" t="str">
        <f aca="false">H1106/N1106</f>
        <v>0.37 €</v>
      </c>
      <c r="P1106" s="0" t="n">
        <v>215398</v>
      </c>
      <c r="Q1106" s="0" t="str">
        <f aca="false">I1106/H1106</f>
        <v>423%</v>
      </c>
      <c r="R1106" s="0" t="str">
        <f aca="false">I1106/M1106</f>
        <v>21.41 €</v>
      </c>
      <c r="S1106" s="0" t="str">
        <f aca="false">H1106/M1106</f>
        <v>5.06 €</v>
      </c>
      <c r="T1106" s="0" t="str">
        <f aca="false">M1106/N1106</f>
        <v>7%</v>
      </c>
    </row>
    <row r="1107" customFormat="false" ht="15.75" hidden="false" customHeight="true" outlineLevel="0" collapsed="false">
      <c r="B1107" s="0" t="s">
        <v>133</v>
      </c>
      <c r="C1107" s="0" t="s">
        <v>3</v>
      </c>
      <c r="F1107" s="0" t="n">
        <v>2020</v>
      </c>
      <c r="G1107" s="0" t="n">
        <v>3</v>
      </c>
      <c r="H1107" s="0" t="n">
        <v>2810.87</v>
      </c>
      <c r="I1107" s="0" t="n">
        <v>14514.81</v>
      </c>
      <c r="J1107" s="0" t="str">
        <f aca="false">I1107-H1107</f>
        <v>11,703.94 €</v>
      </c>
      <c r="K1107" s="0" t="str">
        <f aca="false">H1107/I1107</f>
        <v>19.37%</v>
      </c>
      <c r="L1107" s="0" t="str">
        <f aca="false">N1107/P1107</f>
        <v>0.40%</v>
      </c>
      <c r="M1107" s="0" t="n">
        <v>893</v>
      </c>
      <c r="N1107" s="0" t="n">
        <v>13310</v>
      </c>
      <c r="O1107" s="0" t="str">
        <f aca="false">H1107/N1107</f>
        <v>0.21 €</v>
      </c>
      <c r="P1107" s="0" t="n">
        <v>3348139</v>
      </c>
      <c r="Q1107" s="0" t="str">
        <f aca="false">I1107/H1107</f>
        <v>516%</v>
      </c>
      <c r="R1107" s="0" t="str">
        <f aca="false">I1107/M1107</f>
        <v>16.25 €</v>
      </c>
      <c r="S1107" s="0" t="str">
        <f aca="false">H1107/M1107</f>
        <v>3.15 €</v>
      </c>
      <c r="T1107" s="0" t="str">
        <f aca="false">M1107/N1107</f>
        <v>7%</v>
      </c>
    </row>
    <row r="1108" customFormat="false" ht="15.75" hidden="false" customHeight="true" outlineLevel="0" collapsed="false">
      <c r="B1108" s="0" t="s">
        <v>133</v>
      </c>
      <c r="C1108" s="0" t="s">
        <v>3</v>
      </c>
      <c r="F1108" s="0" t="n">
        <v>2020</v>
      </c>
      <c r="G1108" s="0" t="n">
        <v>4</v>
      </c>
      <c r="H1108" s="0" t="n">
        <v>4007.01</v>
      </c>
      <c r="I1108" s="0" t="n">
        <v>15116.23</v>
      </c>
      <c r="J1108" s="0" t="str">
        <f aca="false">I1108-H1108</f>
        <v>11,109.22 €</v>
      </c>
      <c r="K1108" s="0" t="str">
        <f aca="false">H1108/I1108</f>
        <v>26.51%</v>
      </c>
      <c r="L1108" s="0" t="str">
        <f aca="false">N1108/P1108</f>
        <v>0.53%</v>
      </c>
      <c r="M1108" s="0" t="n">
        <v>963</v>
      </c>
      <c r="N1108" s="0" t="n">
        <v>17023</v>
      </c>
      <c r="O1108" s="0" t="str">
        <f aca="false">H1108/N1108</f>
        <v>0.24 €</v>
      </c>
      <c r="P1108" s="0" t="n">
        <v>3231408</v>
      </c>
      <c r="Q1108" s="0" t="str">
        <f aca="false">I1108/H1108</f>
        <v>377%</v>
      </c>
      <c r="R1108" s="0" t="str">
        <f aca="false">I1108/M1108</f>
        <v>15.70 €</v>
      </c>
      <c r="S1108" s="0" t="str">
        <f aca="false">H1108/M1108</f>
        <v>4.16 €</v>
      </c>
      <c r="T1108" s="0" t="str">
        <f aca="false">M1108/N1108</f>
        <v>6%</v>
      </c>
    </row>
    <row r="1109" customFormat="false" ht="15.75" hidden="false" customHeight="true" outlineLevel="0" collapsed="false">
      <c r="B1109" s="0" t="s">
        <v>133</v>
      </c>
      <c r="C1109" s="0" t="s">
        <v>3</v>
      </c>
      <c r="F1109" s="0" t="n">
        <v>2020</v>
      </c>
      <c r="G1109" s="0" t="n">
        <v>5</v>
      </c>
      <c r="H1109" s="0" t="n">
        <v>2970.67</v>
      </c>
      <c r="I1109" s="0" t="n">
        <v>10678.1</v>
      </c>
      <c r="J1109" s="0" t="str">
        <f aca="false">I1109-H1109</f>
        <v>7,707.43 €</v>
      </c>
      <c r="K1109" s="0" t="str">
        <f aca="false">H1109/I1109</f>
        <v>27.82%</v>
      </c>
      <c r="L1109" s="0" t="str">
        <f aca="false">N1109/P1109</f>
        <v>0.42%</v>
      </c>
      <c r="M1109" s="0" t="n">
        <v>655</v>
      </c>
      <c r="N1109" s="0" t="n">
        <v>13466</v>
      </c>
      <c r="O1109" s="0" t="str">
        <f aca="false">H1109/N1109</f>
        <v>0.22 €</v>
      </c>
      <c r="P1109" s="0" t="n">
        <v>3220665</v>
      </c>
      <c r="Q1109" s="0" t="str">
        <f aca="false">I1109/H1109</f>
        <v>359%</v>
      </c>
      <c r="R1109" s="0" t="str">
        <f aca="false">I1109/M1109</f>
        <v>16.30 €</v>
      </c>
      <c r="S1109" s="0" t="str">
        <f aca="false">H1109/M1109</f>
        <v>4.54 €</v>
      </c>
      <c r="T1109" s="0" t="str">
        <f aca="false">M1109/N1109</f>
        <v>5%</v>
      </c>
    </row>
    <row r="1110" customFormat="false" ht="15.75" hidden="false" customHeight="true" outlineLevel="0" collapsed="false">
      <c r="B1110" s="0" t="s">
        <v>133</v>
      </c>
      <c r="C1110" s="0" t="s">
        <v>3</v>
      </c>
      <c r="F1110" s="0" t="n">
        <v>2020</v>
      </c>
      <c r="G1110" s="0" t="n">
        <v>6</v>
      </c>
      <c r="H1110" s="0" t="n">
        <v>1985.07</v>
      </c>
      <c r="I1110" s="0" t="n">
        <v>6334.58</v>
      </c>
      <c r="J1110" s="0" t="str">
        <f aca="false">I1110-H1110</f>
        <v>4,349.51 €</v>
      </c>
      <c r="K1110" s="0" t="str">
        <f aca="false">H1110/I1110</f>
        <v>31.34%</v>
      </c>
      <c r="L1110" s="0" t="str">
        <f aca="false">N1110/P1110</f>
        <v>0.43%</v>
      </c>
      <c r="M1110" s="0" t="n">
        <v>408</v>
      </c>
      <c r="N1110" s="0" t="n">
        <v>7464</v>
      </c>
      <c r="O1110" s="0" t="str">
        <f aca="false">H1110/N1110</f>
        <v>0.27 €</v>
      </c>
      <c r="P1110" s="0" t="n">
        <v>1751039</v>
      </c>
      <c r="Q1110" s="0" t="str">
        <f aca="false">I1110/H1110</f>
        <v>319%</v>
      </c>
      <c r="R1110" s="0" t="str">
        <f aca="false">I1110/M1110</f>
        <v>15.53 €</v>
      </c>
      <c r="S1110" s="0" t="str">
        <f aca="false">H1110/M1110</f>
        <v>4.87 €</v>
      </c>
      <c r="T1110" s="0" t="str">
        <f aca="false">M1110/N1110</f>
        <v>5%</v>
      </c>
    </row>
    <row r="1111" customFormat="false" ht="15.75" hidden="false" customHeight="true" outlineLevel="0" collapsed="false">
      <c r="B1111" s="0" t="s">
        <v>133</v>
      </c>
      <c r="C1111" s="0" t="s">
        <v>3</v>
      </c>
      <c r="F1111" s="0" t="n">
        <v>2020</v>
      </c>
      <c r="G1111" s="0" t="n">
        <v>7</v>
      </c>
      <c r="H1111" s="0" t="str">
        <f aca="false">1501.72-3.76</f>
        <v>1,497.96 €</v>
      </c>
      <c r="I1111" s="0" t="str">
        <f aca="false">6160.27-6.18</f>
        <v>6,154.09 €</v>
      </c>
      <c r="J1111" s="0" t="str">
        <f aca="false">I1111-H1111</f>
        <v>4,656.13 €</v>
      </c>
      <c r="K1111" s="0" t="str">
        <f aca="false">H1111/I1111</f>
        <v>24.34%</v>
      </c>
      <c r="L1111" s="0" t="str">
        <f aca="false">N1111/P1111</f>
        <v>0.47%</v>
      </c>
      <c r="M1111" s="0" t="n">
        <v>403</v>
      </c>
      <c r="N1111" s="0" t="str">
        <f aca="false">6040-11</f>
        <v>6,029</v>
      </c>
      <c r="O1111" s="0" t="str">
        <f aca="false">H1111/N1111</f>
        <v>0.25 €</v>
      </c>
      <c r="P1111" s="0" t="str">
        <f aca="false">1274180-1129</f>
        <v>1,273,051</v>
      </c>
      <c r="Q1111" s="0" t="str">
        <f aca="false">I1111/H1111</f>
        <v>411%</v>
      </c>
      <c r="R1111" s="0" t="str">
        <f aca="false">I1111/M1111</f>
        <v>15.27 €</v>
      </c>
      <c r="S1111" s="0" t="str">
        <f aca="false">H1111/M1111</f>
        <v>3.72 €</v>
      </c>
      <c r="T1111" s="0" t="str">
        <f aca="false">M1111/N1111</f>
        <v>7%</v>
      </c>
    </row>
    <row r="1112" customFormat="false" ht="15.75" hidden="false" customHeight="true" outlineLevel="0" collapsed="false">
      <c r="B1112" s="0" t="s">
        <v>134</v>
      </c>
      <c r="C1112" s="0" t="s">
        <v>3</v>
      </c>
      <c r="F1112" s="0" t="n">
        <v>2020</v>
      </c>
      <c r="G1112" s="0" t="n">
        <v>2</v>
      </c>
      <c r="H1112" s="0" t="n">
        <v>634.53</v>
      </c>
      <c r="I1112" s="0" t="n">
        <v>920.2</v>
      </c>
      <c r="J1112" s="0" t="str">
        <f aca="false">I1112-H1112</f>
        <v>285.67 €</v>
      </c>
      <c r="K1112" s="0" t="str">
        <f aca="false">H1112/I1112</f>
        <v>68.96%</v>
      </c>
      <c r="L1112" s="0" t="str">
        <f aca="false">N1112/P1112</f>
        <v>0.36%</v>
      </c>
      <c r="M1112" s="0" t="n">
        <v>49</v>
      </c>
      <c r="N1112" s="0" t="n">
        <v>1141</v>
      </c>
      <c r="O1112" s="0" t="str">
        <f aca="false">H1112/N1112</f>
        <v>0.56 €</v>
      </c>
      <c r="P1112" s="0" t="n">
        <v>316006</v>
      </c>
      <c r="Q1112" s="0" t="str">
        <f aca="false">I1112/H1112</f>
        <v>145%</v>
      </c>
      <c r="R1112" s="0" t="str">
        <f aca="false">I1112/M1112</f>
        <v>18.78 €</v>
      </c>
      <c r="S1112" s="0" t="str">
        <f aca="false">H1112/M1112</f>
        <v>12.95 €</v>
      </c>
      <c r="T1112" s="0" t="str">
        <f aca="false">M1112/N1112</f>
        <v>4%</v>
      </c>
    </row>
    <row r="1113" customFormat="false" ht="15.75" hidden="false" customHeight="true" outlineLevel="0" collapsed="false">
      <c r="B1113" s="0" t="s">
        <v>134</v>
      </c>
      <c r="C1113" s="0" t="s">
        <v>3</v>
      </c>
      <c r="F1113" s="0" t="n">
        <v>2020</v>
      </c>
      <c r="G1113" s="0" t="n">
        <v>3</v>
      </c>
      <c r="H1113" s="0" t="n">
        <v>1110.56</v>
      </c>
      <c r="I1113" s="0" t="n">
        <v>2001.41</v>
      </c>
      <c r="J1113" s="0" t="str">
        <f aca="false">I1113-H1113</f>
        <v>890.85 €</v>
      </c>
      <c r="K1113" s="0" t="str">
        <f aca="false">H1113/I1113</f>
        <v>55.49%</v>
      </c>
      <c r="L1113" s="0" t="str">
        <f aca="false">N1113/P1113</f>
        <v>0.45%</v>
      </c>
      <c r="M1113" s="0" t="n">
        <v>116</v>
      </c>
      <c r="N1113" s="0" t="n">
        <v>4249</v>
      </c>
      <c r="O1113" s="0" t="str">
        <f aca="false">H1113/N1113</f>
        <v>0.26 €</v>
      </c>
      <c r="P1113" s="0" t="n">
        <v>952306</v>
      </c>
      <c r="Q1113" s="0" t="str">
        <f aca="false">I1113/H1113</f>
        <v>180%</v>
      </c>
      <c r="R1113" s="0" t="str">
        <f aca="false">I1113/M1113</f>
        <v>17.25 €</v>
      </c>
      <c r="S1113" s="0" t="str">
        <f aca="false">H1113/M1113</f>
        <v>9.57 €</v>
      </c>
      <c r="T1113" s="0" t="str">
        <f aca="false">M1113/N1113</f>
        <v>3%</v>
      </c>
    </row>
    <row r="1114" customFormat="false" ht="15.75" hidden="false" customHeight="true" outlineLevel="0" collapsed="false">
      <c r="B1114" s="0" t="s">
        <v>134</v>
      </c>
      <c r="C1114" s="0" t="s">
        <v>3</v>
      </c>
      <c r="F1114" s="0" t="n">
        <v>2020</v>
      </c>
      <c r="G1114" s="0" t="n">
        <v>4</v>
      </c>
      <c r="H1114" s="0" t="n">
        <v>1427.31</v>
      </c>
      <c r="I1114" s="0" t="n">
        <v>3183.2</v>
      </c>
      <c r="J1114" s="0" t="str">
        <f aca="false">I1114-H1114</f>
        <v>1,755.89 €</v>
      </c>
      <c r="K1114" s="0" t="str">
        <f aca="false">H1114/I1114</f>
        <v>44.84%</v>
      </c>
      <c r="L1114" s="0" t="str">
        <f aca="false">N1114/P1114</f>
        <v>0.56%</v>
      </c>
      <c r="M1114" s="0" t="n">
        <v>207</v>
      </c>
      <c r="N1114" s="0" t="n">
        <v>3708</v>
      </c>
      <c r="O1114" s="0" t="str">
        <f aca="false">H1114/N1114</f>
        <v>0.38 €</v>
      </c>
      <c r="P1114" s="0" t="n">
        <v>663150</v>
      </c>
      <c r="Q1114" s="0" t="str">
        <f aca="false">I1114/H1114</f>
        <v>223%</v>
      </c>
      <c r="R1114" s="0" t="str">
        <f aca="false">I1114/M1114</f>
        <v>15.38 €</v>
      </c>
      <c r="S1114" s="0" t="str">
        <f aca="false">H1114/M1114</f>
        <v>6.90 €</v>
      </c>
      <c r="T1114" s="0" t="str">
        <f aca="false">M1114/N1114</f>
        <v>6%</v>
      </c>
    </row>
    <row r="1115" customFormat="false" ht="15.75" hidden="false" customHeight="true" outlineLevel="0" collapsed="false">
      <c r="B1115" s="0" t="s">
        <v>134</v>
      </c>
      <c r="C1115" s="0" t="s">
        <v>3</v>
      </c>
      <c r="F1115" s="0" t="n">
        <v>2020</v>
      </c>
      <c r="G1115" s="0" t="n">
        <v>5</v>
      </c>
      <c r="H1115" s="0" t="n">
        <v>1699.17</v>
      </c>
      <c r="I1115" s="0" t="n">
        <v>3033.05</v>
      </c>
      <c r="J1115" s="0" t="str">
        <f aca="false">I1115-H1115</f>
        <v>1,333.88 €</v>
      </c>
      <c r="K1115" s="0" t="str">
        <f aca="false">H1115/I1115</f>
        <v>56.02%</v>
      </c>
      <c r="L1115" s="0" t="str">
        <f aca="false">N1115/P1115</f>
        <v>0.38%</v>
      </c>
      <c r="M1115" s="0" t="n">
        <v>203</v>
      </c>
      <c r="N1115" s="0" t="n">
        <v>3490</v>
      </c>
      <c r="O1115" s="0" t="str">
        <f aca="false">H1115/N1115</f>
        <v>0.49 €</v>
      </c>
      <c r="P1115" s="0" t="n">
        <v>923175</v>
      </c>
      <c r="Q1115" s="0" t="str">
        <f aca="false">I1115/H1115</f>
        <v>179%</v>
      </c>
      <c r="R1115" s="0" t="str">
        <f aca="false">I1115/M1115</f>
        <v>14.94 €</v>
      </c>
      <c r="S1115" s="0" t="str">
        <f aca="false">H1115/M1115</f>
        <v>8.37 €</v>
      </c>
      <c r="T1115" s="0" t="str">
        <f aca="false">M1115/N1115</f>
        <v>6%</v>
      </c>
    </row>
    <row r="1116" customFormat="false" ht="15.75" hidden="false" customHeight="true" outlineLevel="0" collapsed="false">
      <c r="B1116" s="0" t="s">
        <v>134</v>
      </c>
      <c r="C1116" s="0" t="s">
        <v>3</v>
      </c>
      <c r="F1116" s="0" t="n">
        <v>2020</v>
      </c>
      <c r="G1116" s="0" t="n">
        <v>6</v>
      </c>
      <c r="H1116" s="0" t="n">
        <v>820.25</v>
      </c>
      <c r="I1116" s="0" t="n">
        <v>1820.62</v>
      </c>
      <c r="J1116" s="0" t="str">
        <f aca="false">I1116-H1116</f>
        <v>1,000.37 €</v>
      </c>
      <c r="K1116" s="0" t="str">
        <f aca="false">H1116/I1116</f>
        <v>45.05%</v>
      </c>
      <c r="L1116" s="0" t="str">
        <f aca="false">N1116/P1116</f>
        <v>0.51%</v>
      </c>
      <c r="M1116" s="0" t="n">
        <v>81</v>
      </c>
      <c r="N1116" s="0" t="n">
        <v>2152</v>
      </c>
      <c r="O1116" s="0" t="str">
        <f aca="false">H1116/N1116</f>
        <v>0.38 €</v>
      </c>
      <c r="P1116" s="0" t="n">
        <v>422536</v>
      </c>
      <c r="Q1116" s="0" t="str">
        <f aca="false">I1116/H1116</f>
        <v>222%</v>
      </c>
      <c r="R1116" s="0" t="str">
        <f aca="false">I1116/M1116</f>
        <v>22.48 €</v>
      </c>
      <c r="S1116" s="0" t="str">
        <f aca="false">H1116/M1116</f>
        <v>10.13 €</v>
      </c>
      <c r="T1116" s="0" t="str">
        <f aca="false">M1116/N1116</f>
        <v>4%</v>
      </c>
    </row>
    <row r="1117" customFormat="false" ht="15.75" hidden="false" customHeight="true" outlineLevel="0" collapsed="false">
      <c r="B1117" s="0" t="s">
        <v>135</v>
      </c>
      <c r="C1117" s="0" t="s">
        <v>3</v>
      </c>
      <c r="F1117" s="0" t="n">
        <v>2020</v>
      </c>
      <c r="G1117" s="0" t="n">
        <v>2</v>
      </c>
      <c r="H1117" s="0" t="n">
        <v>876.77</v>
      </c>
      <c r="I1117" s="0" t="n">
        <v>12023.31</v>
      </c>
      <c r="J1117" s="0" t="str">
        <f aca="false">I1117-H1117</f>
        <v>11,146.54 €</v>
      </c>
      <c r="K1117" s="0" t="str">
        <f aca="false">H1117/I1117</f>
        <v>7.29%</v>
      </c>
      <c r="L1117" s="0" t="str">
        <f aca="false">N1117/P1117</f>
        <v>0.37%</v>
      </c>
      <c r="M1117" s="0" t="n">
        <v>137</v>
      </c>
      <c r="N1117" s="0" t="n">
        <v>3391</v>
      </c>
      <c r="O1117" s="0" t="str">
        <f aca="false">H1117/N1117</f>
        <v>0.26 €</v>
      </c>
      <c r="P1117" s="0" t="n">
        <v>914537</v>
      </c>
      <c r="Q1117" s="0" t="str">
        <f aca="false">I1117/H1117</f>
        <v>1371%</v>
      </c>
      <c r="R1117" s="0" t="str">
        <f aca="false">I1117/M1117</f>
        <v>87.76 €</v>
      </c>
      <c r="S1117" s="0" t="str">
        <f aca="false">H1117/M1117</f>
        <v>6.40 €</v>
      </c>
      <c r="T1117" s="0" t="str">
        <f aca="false">M1117/N1117</f>
        <v>4%</v>
      </c>
    </row>
    <row r="1118" customFormat="false" ht="15.75" hidden="false" customHeight="true" outlineLevel="0" collapsed="false">
      <c r="B1118" s="0" t="s">
        <v>135</v>
      </c>
      <c r="C1118" s="0" t="s">
        <v>3</v>
      </c>
      <c r="F1118" s="0" t="n">
        <v>2020</v>
      </c>
      <c r="G1118" s="0" t="n">
        <v>3</v>
      </c>
      <c r="H1118" s="0" t="n">
        <v>1611</v>
      </c>
      <c r="I1118" s="0" t="n">
        <v>17728.2</v>
      </c>
      <c r="J1118" s="0" t="str">
        <f aca="false">I1118-H1118</f>
        <v>16,117.20 €</v>
      </c>
      <c r="K1118" s="0" t="str">
        <f aca="false">H1118/I1118</f>
        <v>9.09%</v>
      </c>
      <c r="L1118" s="0" t="str">
        <f aca="false">N1118/P1118</f>
        <v>0.37%</v>
      </c>
      <c r="M1118" s="0" t="n">
        <v>275</v>
      </c>
      <c r="N1118" s="0" t="n">
        <v>9289</v>
      </c>
      <c r="O1118" s="0" t="str">
        <f aca="false">H1118/N1118</f>
        <v>0.17 €</v>
      </c>
      <c r="P1118" s="0" t="n">
        <v>2503523</v>
      </c>
      <c r="Q1118" s="0" t="str">
        <f aca="false">I1118/H1118</f>
        <v>1100%</v>
      </c>
      <c r="R1118" s="0" t="str">
        <f aca="false">I1118/M1118</f>
        <v>64.47 €</v>
      </c>
      <c r="S1118" s="0" t="str">
        <f aca="false">H1118/M1118</f>
        <v>5.86 €</v>
      </c>
      <c r="T1118" s="0" t="str">
        <f aca="false">M1118/N1118</f>
        <v>3%</v>
      </c>
    </row>
    <row r="1119" customFormat="false" ht="15.75" hidden="false" customHeight="true" outlineLevel="0" collapsed="false">
      <c r="B1119" s="0" t="s">
        <v>135</v>
      </c>
      <c r="C1119" s="0" t="s">
        <v>3</v>
      </c>
      <c r="F1119" s="0" t="n">
        <v>2020</v>
      </c>
      <c r="G1119" s="0" t="n">
        <v>4</v>
      </c>
      <c r="H1119" s="0" t="n">
        <v>2132.3</v>
      </c>
      <c r="I1119" s="0" t="n">
        <v>20014.69</v>
      </c>
      <c r="J1119" s="0" t="str">
        <f aca="false">I1119-H1119</f>
        <v>17,882.39 €</v>
      </c>
      <c r="K1119" s="0" t="str">
        <f aca="false">H1119/I1119</f>
        <v>10.65%</v>
      </c>
      <c r="L1119" s="0" t="str">
        <f aca="false">N1119/P1119</f>
        <v>0.43%</v>
      </c>
      <c r="M1119" s="0" t="n">
        <v>511</v>
      </c>
      <c r="N1119" s="0" t="n">
        <v>11960</v>
      </c>
      <c r="O1119" s="0" t="str">
        <f aca="false">H1119/N1119</f>
        <v>0.18 €</v>
      </c>
      <c r="P1119" s="0" t="n">
        <v>2771356</v>
      </c>
      <c r="Q1119" s="0" t="str">
        <f aca="false">I1119/H1119</f>
        <v>939%</v>
      </c>
      <c r="R1119" s="0" t="str">
        <f aca="false">I1119/M1119</f>
        <v>39.17 €</v>
      </c>
      <c r="S1119" s="0" t="str">
        <f aca="false">H1119/M1119</f>
        <v>4.17 €</v>
      </c>
      <c r="T1119" s="0" t="str">
        <f aca="false">M1119/N1119</f>
        <v>4%</v>
      </c>
    </row>
    <row r="1120" customFormat="false" ht="15.75" hidden="false" customHeight="true" outlineLevel="0" collapsed="false">
      <c r="B1120" s="0" t="s">
        <v>135</v>
      </c>
      <c r="C1120" s="0" t="s">
        <v>3</v>
      </c>
      <c r="F1120" s="0" t="n">
        <v>2020</v>
      </c>
      <c r="G1120" s="0" t="n">
        <v>5</v>
      </c>
      <c r="H1120" s="0" t="n">
        <v>3166.13</v>
      </c>
      <c r="I1120" s="0" t="n">
        <v>20960.9</v>
      </c>
      <c r="J1120" s="0" t="str">
        <f aca="false">I1120-H1120</f>
        <v>17,794.77 €</v>
      </c>
      <c r="K1120" s="0" t="str">
        <f aca="false">H1120/I1120</f>
        <v>15.10%</v>
      </c>
      <c r="L1120" s="0" t="str">
        <f aca="false">N1120/P1120</f>
        <v>0.35%</v>
      </c>
      <c r="M1120" s="0" t="n">
        <v>672</v>
      </c>
      <c r="N1120" s="0" t="n">
        <v>14736</v>
      </c>
      <c r="O1120" s="0" t="str">
        <f aca="false">H1120/N1120</f>
        <v>0.21 €</v>
      </c>
      <c r="P1120" s="0" t="n">
        <v>4157734</v>
      </c>
      <c r="Q1120" s="0" t="str">
        <f aca="false">I1120/H1120</f>
        <v>662%</v>
      </c>
      <c r="R1120" s="0" t="str">
        <f aca="false">I1120/M1120</f>
        <v>31.19 €</v>
      </c>
      <c r="S1120" s="0" t="str">
        <f aca="false">H1120/M1120</f>
        <v>4.71 €</v>
      </c>
      <c r="T1120" s="0" t="str">
        <f aca="false">M1120/N1120</f>
        <v>5%</v>
      </c>
    </row>
    <row r="1121" customFormat="false" ht="15.75" hidden="false" customHeight="true" outlineLevel="0" collapsed="false">
      <c r="B1121" s="0" t="s">
        <v>135</v>
      </c>
      <c r="C1121" s="0" t="s">
        <v>3</v>
      </c>
      <c r="F1121" s="0" t="n">
        <v>2020</v>
      </c>
      <c r="G1121" s="0" t="n">
        <v>6</v>
      </c>
      <c r="H1121" s="0" t="n">
        <v>2684.55</v>
      </c>
      <c r="I1121" s="0" t="n">
        <v>22224.68</v>
      </c>
      <c r="J1121" s="0" t="str">
        <f aca="false">I1121-H1121</f>
        <v>19,540.13 €</v>
      </c>
      <c r="K1121" s="0" t="str">
        <f aca="false">H1121/I1121</f>
        <v>12.08%</v>
      </c>
      <c r="L1121" s="0" t="str">
        <f aca="false">N1121/P1121</f>
        <v>0.34%</v>
      </c>
      <c r="M1121" s="0" t="n">
        <v>519</v>
      </c>
      <c r="N1121" s="0" t="n">
        <v>11832</v>
      </c>
      <c r="O1121" s="0" t="str">
        <f aca="false">H1121/N1121</f>
        <v>0.23 €</v>
      </c>
      <c r="P1121" s="0" t="n">
        <v>3430099</v>
      </c>
      <c r="Q1121" s="0" t="str">
        <f aca="false">I1121/H1121</f>
        <v>828%</v>
      </c>
      <c r="R1121" s="0" t="str">
        <f aca="false">I1121/M1121</f>
        <v>42.82 €</v>
      </c>
      <c r="S1121" s="0" t="str">
        <f aca="false">H1121/M1121</f>
        <v>5.17 €</v>
      </c>
      <c r="T1121" s="0" t="str">
        <f aca="false">M1121/N1121</f>
        <v>4%</v>
      </c>
    </row>
    <row r="1122" customFormat="false" ht="15.75" hidden="false" customHeight="true" outlineLevel="0" collapsed="false">
      <c r="B1122" s="0" t="s">
        <v>135</v>
      </c>
      <c r="C1122" s="0" t="s">
        <v>3</v>
      </c>
      <c r="F1122" s="0" t="n">
        <v>2020</v>
      </c>
      <c r="G1122" s="0" t="n">
        <v>7</v>
      </c>
      <c r="H1122" s="0" t="n">
        <v>1992.06</v>
      </c>
      <c r="I1122" s="0" t="n">
        <v>13165.44</v>
      </c>
      <c r="J1122" s="0" t="str">
        <f aca="false">I1122-H1122</f>
        <v>11,173.38 €</v>
      </c>
      <c r="K1122" s="0" t="str">
        <f aca="false">H1122/I1122</f>
        <v>15.13%</v>
      </c>
      <c r="L1122" s="0" t="str">
        <f aca="false">N1122/P1122</f>
        <v>0.44%</v>
      </c>
      <c r="M1122" s="0" t="n">
        <v>324</v>
      </c>
      <c r="N1122" s="0" t="n">
        <v>8874</v>
      </c>
      <c r="O1122" s="0" t="str">
        <f aca="false">H1122/N1122</f>
        <v>0.22 €</v>
      </c>
      <c r="P1122" s="0" t="n">
        <v>2026709</v>
      </c>
      <c r="Q1122" s="0" t="str">
        <f aca="false">I1122/H1122</f>
        <v>661%</v>
      </c>
      <c r="R1122" s="0" t="str">
        <f aca="false">I1122/M1122</f>
        <v>40.63 €</v>
      </c>
      <c r="S1122" s="0" t="str">
        <f aca="false">H1122/M1122</f>
        <v>6.15 €</v>
      </c>
      <c r="T1122" s="0" t="str">
        <f aca="false">M1122/N1122</f>
        <v>4%</v>
      </c>
    </row>
    <row r="1123" customFormat="false" ht="15.75" hidden="false" customHeight="true" outlineLevel="0" collapsed="false">
      <c r="B1123" s="0" t="s">
        <v>136</v>
      </c>
      <c r="C1123" s="0" t="s">
        <v>49</v>
      </c>
      <c r="F1123" s="0" t="n">
        <v>2020</v>
      </c>
      <c r="G1123" s="0" t="n">
        <v>2</v>
      </c>
      <c r="H1123" s="0" t="n">
        <v>30.52</v>
      </c>
      <c r="I1123" s="0" t="n">
        <v>233.24</v>
      </c>
      <c r="J1123" s="0" t="str">
        <f aca="false">I1123-H1123</f>
        <v>£ 202.72</v>
      </c>
      <c r="K1123" s="0" t="str">
        <f aca="false">H1123/I1123</f>
        <v>13.09%</v>
      </c>
      <c r="L1123" s="0" t="str">
        <f aca="false">N1123/P1123</f>
        <v>0.26%</v>
      </c>
      <c r="M1123" s="0" t="n">
        <v>7</v>
      </c>
      <c r="N1123" s="0" t="n">
        <v>274</v>
      </c>
      <c r="O1123" s="0" t="str">
        <f aca="false">H1123/N1123</f>
        <v>0.11 €</v>
      </c>
      <c r="P1123" s="0" t="n">
        <v>103595</v>
      </c>
      <c r="Q1123" s="0" t="str">
        <f aca="false">I1123/H1123</f>
        <v>764%</v>
      </c>
      <c r="R1123" s="0" t="str">
        <f aca="false">I1123/M1123</f>
        <v>£ 33.32</v>
      </c>
      <c r="S1123" s="0" t="str">
        <f aca="false">H1123/M1123</f>
        <v>£ 4.36</v>
      </c>
      <c r="T1123" s="0" t="str">
        <f aca="false">M1123/N1123</f>
        <v>3%</v>
      </c>
    </row>
    <row r="1124" customFormat="false" ht="15.75" hidden="false" customHeight="true" outlineLevel="0" collapsed="false">
      <c r="B1124" s="0" t="s">
        <v>136</v>
      </c>
      <c r="C1124" s="0" t="s">
        <v>3</v>
      </c>
      <c r="F1124" s="0" t="n">
        <v>2020</v>
      </c>
      <c r="G1124" s="0" t="n">
        <v>2</v>
      </c>
      <c r="H1124" s="0" t="n">
        <v>382.11</v>
      </c>
      <c r="I1124" s="0" t="n">
        <v>5019.31</v>
      </c>
      <c r="J1124" s="0" t="str">
        <f aca="false">I1124-H1124</f>
        <v>4,637.20 €</v>
      </c>
      <c r="K1124" s="0" t="str">
        <f aca="false">H1124/I1124</f>
        <v>7.61%</v>
      </c>
      <c r="L1124" s="0" t="str">
        <f aca="false">N1124/P1124</f>
        <v>0.29%</v>
      </c>
      <c r="M1124" s="0" t="n">
        <v>134</v>
      </c>
      <c r="N1124" s="0" t="n">
        <v>2839</v>
      </c>
      <c r="O1124" s="0" t="str">
        <f aca="false">H1124/N1124</f>
        <v>0.13 €</v>
      </c>
      <c r="P1124" s="0" t="n">
        <v>972450</v>
      </c>
      <c r="Q1124" s="0" t="str">
        <f aca="false">I1124/H1124</f>
        <v>1314%</v>
      </c>
      <c r="R1124" s="0" t="str">
        <f aca="false">I1124/M1124</f>
        <v>37.46 €</v>
      </c>
      <c r="S1124" s="0" t="str">
        <f aca="false">H1124/M1124</f>
        <v>2.85 €</v>
      </c>
      <c r="T1124" s="0" t="str">
        <f aca="false">M1124/N1124</f>
        <v>5%</v>
      </c>
    </row>
    <row r="1125" customFormat="false" ht="15.75" hidden="false" customHeight="true" outlineLevel="0" collapsed="false">
      <c r="B1125" s="0" t="s">
        <v>136</v>
      </c>
      <c r="C1125" s="0" t="s">
        <v>50</v>
      </c>
      <c r="F1125" s="0" t="n">
        <v>2020</v>
      </c>
      <c r="G1125" s="0" t="n">
        <v>2</v>
      </c>
      <c r="H1125" s="0" t="n">
        <v>43.45</v>
      </c>
      <c r="I1125" s="0" t="n">
        <v>219.95</v>
      </c>
      <c r="J1125" s="0" t="str">
        <f aca="false">I1125-H1125</f>
        <v>176.50 €</v>
      </c>
      <c r="K1125" s="0" t="str">
        <f aca="false">H1125/I1125</f>
        <v>19.75%</v>
      </c>
      <c r="L1125" s="0" t="str">
        <f aca="false">N1125/P1125</f>
        <v>0.16%</v>
      </c>
      <c r="M1125" s="0" t="n">
        <v>5</v>
      </c>
      <c r="N1125" s="0" t="n">
        <v>178</v>
      </c>
      <c r="O1125" s="0" t="str">
        <f aca="false">H1125/N1125</f>
        <v>0.24 €</v>
      </c>
      <c r="P1125" s="0" t="n">
        <v>109361</v>
      </c>
      <c r="Q1125" s="0" t="str">
        <f aca="false">I1125/H1125</f>
        <v>506%</v>
      </c>
      <c r="R1125" s="0" t="str">
        <f aca="false">I1125/M1125</f>
        <v>43.99 €</v>
      </c>
      <c r="S1125" s="0" t="str">
        <f aca="false">H1125/M1125</f>
        <v>8.69 €</v>
      </c>
      <c r="T1125" s="0" t="str">
        <f aca="false">M1125/N1125</f>
        <v>3%</v>
      </c>
    </row>
    <row r="1126" customFormat="false" ht="15.75" hidden="false" customHeight="true" outlineLevel="0" collapsed="false">
      <c r="B1126" s="0" t="s">
        <v>136</v>
      </c>
      <c r="C1126" s="0" t="s">
        <v>51</v>
      </c>
      <c r="F1126" s="0" t="n">
        <v>2020</v>
      </c>
      <c r="G1126" s="0" t="n">
        <v>2</v>
      </c>
      <c r="H1126" s="0" t="n">
        <v>429.45</v>
      </c>
      <c r="I1126" s="0" t="n">
        <v>1055.76</v>
      </c>
      <c r="J1126" s="0" t="str">
        <f aca="false">I1126-H1126</f>
        <v>626.31 €</v>
      </c>
      <c r="K1126" s="0" t="str">
        <f aca="false">H1126/I1126</f>
        <v>40.68%</v>
      </c>
      <c r="L1126" s="0" t="str">
        <f aca="false">N1126/P1126</f>
        <v>0.38%</v>
      </c>
      <c r="M1126" s="0" t="n">
        <v>24</v>
      </c>
      <c r="N1126" s="0" t="n">
        <v>1960</v>
      </c>
      <c r="O1126" s="0" t="str">
        <f aca="false">H1126/N1126</f>
        <v>0.22 €</v>
      </c>
      <c r="P1126" s="0" t="n">
        <v>510894</v>
      </c>
      <c r="Q1126" s="0" t="str">
        <f aca="false">I1126/H1126</f>
        <v>246%</v>
      </c>
      <c r="R1126" s="0" t="str">
        <f aca="false">I1126/M1126</f>
        <v>43.99 €</v>
      </c>
      <c r="S1126" s="0" t="str">
        <f aca="false">H1126/M1126</f>
        <v>17.89 €</v>
      </c>
      <c r="T1126" s="0" t="str">
        <f aca="false">M1126/N1126</f>
        <v>1%</v>
      </c>
    </row>
    <row r="1127" customFormat="false" ht="15.75" hidden="false" customHeight="true" outlineLevel="0" collapsed="false">
      <c r="B1127" s="0" t="s">
        <v>136</v>
      </c>
      <c r="C1127" s="0" t="s">
        <v>52</v>
      </c>
      <c r="F1127" s="0" t="n">
        <v>2020</v>
      </c>
      <c r="G1127" s="0" t="n">
        <v>2</v>
      </c>
      <c r="H1127" s="0" t="n">
        <v>50.84</v>
      </c>
      <c r="I1127" s="0" t="n">
        <v>93.98</v>
      </c>
      <c r="J1127" s="0" t="str">
        <f aca="false">I1127-H1127</f>
        <v>43.14 €</v>
      </c>
      <c r="K1127" s="0" t="str">
        <f aca="false">H1127/I1127</f>
        <v>54.10%</v>
      </c>
      <c r="L1127" s="0" t="str">
        <f aca="false">N1127/P1127</f>
        <v>0.25%</v>
      </c>
      <c r="M1127" s="0" t="n">
        <v>2</v>
      </c>
      <c r="N1127" s="0" t="n">
        <v>254</v>
      </c>
      <c r="O1127" s="0" t="str">
        <f aca="false">H1127/N1127</f>
        <v>0.20 €</v>
      </c>
      <c r="P1127" s="0" t="n">
        <v>99864</v>
      </c>
      <c r="Q1127" s="0" t="str">
        <f aca="false">I1127/H1127</f>
        <v>185%</v>
      </c>
      <c r="R1127" s="0" t="str">
        <f aca="false">I1127/M1127</f>
        <v>46.99 €</v>
      </c>
      <c r="S1127" s="0" t="str">
        <f aca="false">H1127/M1127</f>
        <v>25.42 €</v>
      </c>
      <c r="T1127" s="0" t="str">
        <f aca="false">M1127/N1127</f>
        <v>1%</v>
      </c>
    </row>
    <row r="1128" customFormat="false" ht="15.75" hidden="false" customHeight="true" outlineLevel="0" collapsed="false">
      <c r="B1128" s="0" t="s">
        <v>136</v>
      </c>
      <c r="C1128" s="0" t="s">
        <v>49</v>
      </c>
      <c r="F1128" s="0" t="n">
        <v>2020</v>
      </c>
      <c r="G1128" s="0" t="n">
        <v>3</v>
      </c>
      <c r="H1128" s="0" t="n">
        <v>80.07</v>
      </c>
      <c r="I1128" s="0" t="n">
        <v>862.17</v>
      </c>
      <c r="J1128" s="0" t="str">
        <f aca="false">I1128-H1128</f>
        <v>£ 782.10</v>
      </c>
      <c r="K1128" s="0" t="str">
        <f aca="false">H1128/I1128</f>
        <v>9.29%</v>
      </c>
      <c r="L1128" s="0" t="str">
        <f aca="false">N1128/P1128</f>
        <v>0.37%</v>
      </c>
      <c r="M1128" s="0" t="n">
        <v>25</v>
      </c>
      <c r="N1128" s="0" t="n">
        <v>691</v>
      </c>
      <c r="O1128" s="0" t="str">
        <f aca="false">H1128/N1128</f>
        <v>0.12 €</v>
      </c>
      <c r="P1128" s="0" t="n">
        <v>187173</v>
      </c>
      <c r="Q1128" s="0" t="str">
        <f aca="false">I1128/H1128</f>
        <v>1077%</v>
      </c>
      <c r="R1128" s="0" t="str">
        <f aca="false">I1128/M1128</f>
        <v>£ 34.49</v>
      </c>
      <c r="S1128" s="0" t="str">
        <f aca="false">H1128/M1128</f>
        <v>£ 3.20</v>
      </c>
      <c r="T1128" s="0" t="str">
        <f aca="false">M1128/N1128</f>
        <v>4%</v>
      </c>
    </row>
    <row r="1129" customFormat="false" ht="15.75" hidden="false" customHeight="true" outlineLevel="0" collapsed="false">
      <c r="B1129" s="0" t="s">
        <v>136</v>
      </c>
      <c r="C1129" s="0" t="s">
        <v>3</v>
      </c>
      <c r="F1129" s="0" t="n">
        <v>2020</v>
      </c>
      <c r="G1129" s="0" t="n">
        <v>3</v>
      </c>
      <c r="H1129" s="0" t="n">
        <v>1341.01</v>
      </c>
      <c r="I1129" s="0" t="n">
        <v>20160.62</v>
      </c>
      <c r="J1129" s="0" t="str">
        <f aca="false">I1129-H1129</f>
        <v>18,819.61 €</v>
      </c>
      <c r="K1129" s="0" t="str">
        <f aca="false">H1129/I1129</f>
        <v>6.65%</v>
      </c>
      <c r="L1129" s="0" t="str">
        <f aca="false">N1129/P1129</f>
        <v>0.36%</v>
      </c>
      <c r="M1129" s="0" t="n">
        <v>550</v>
      </c>
      <c r="N1129" s="0" t="n">
        <v>8242</v>
      </c>
      <c r="O1129" s="0" t="str">
        <f aca="false">H1129/N1129</f>
        <v>0.16 €</v>
      </c>
      <c r="P1129" s="0" t="n">
        <v>2282471</v>
      </c>
      <c r="Q1129" s="0" t="str">
        <f aca="false">I1129/H1129</f>
        <v>1503%</v>
      </c>
      <c r="R1129" s="0" t="str">
        <f aca="false">I1129/M1129</f>
        <v>36.66 €</v>
      </c>
      <c r="S1129" s="0" t="str">
        <f aca="false">H1129/M1129</f>
        <v>2.44 €</v>
      </c>
      <c r="T1129" s="0" t="str">
        <f aca="false">M1129/N1129</f>
        <v>7%</v>
      </c>
    </row>
    <row r="1130" customFormat="false" ht="15.75" hidden="false" customHeight="true" outlineLevel="0" collapsed="false">
      <c r="B1130" s="0" t="s">
        <v>136</v>
      </c>
      <c r="C1130" s="0" t="s">
        <v>50</v>
      </c>
      <c r="F1130" s="0" t="n">
        <v>2020</v>
      </c>
      <c r="G1130" s="0" t="n">
        <v>3</v>
      </c>
      <c r="H1130" s="0" t="n">
        <v>60.17</v>
      </c>
      <c r="I1130" s="0" t="n">
        <v>1028.79</v>
      </c>
      <c r="J1130" s="0" t="str">
        <f aca="false">I1130-H1130</f>
        <v>968.62 €</v>
      </c>
      <c r="K1130" s="0" t="str">
        <f aca="false">H1130/I1130</f>
        <v>5.85%</v>
      </c>
      <c r="L1130" s="0" t="str">
        <f aca="false">N1130/P1130</f>
        <v>0.20%</v>
      </c>
      <c r="M1130" s="0" t="n">
        <v>21</v>
      </c>
      <c r="N1130" s="0" t="n">
        <v>286</v>
      </c>
      <c r="O1130" s="0" t="str">
        <f aca="false">H1130/N1130</f>
        <v>0.21 €</v>
      </c>
      <c r="P1130" s="0" t="n">
        <v>143656</v>
      </c>
      <c r="Q1130" s="0" t="str">
        <f aca="false">I1130/H1130</f>
        <v>1710%</v>
      </c>
      <c r="R1130" s="0" t="str">
        <f aca="false">I1130/M1130</f>
        <v>48.99 €</v>
      </c>
      <c r="S1130" s="0" t="str">
        <f aca="false">H1130/M1130</f>
        <v>2.87 €</v>
      </c>
      <c r="T1130" s="0" t="str">
        <f aca="false">M1130/N1130</f>
        <v>7%</v>
      </c>
    </row>
    <row r="1131" customFormat="false" ht="15.75" hidden="false" customHeight="true" outlineLevel="0" collapsed="false">
      <c r="B1131" s="0" t="s">
        <v>136</v>
      </c>
      <c r="C1131" s="0" t="s">
        <v>51</v>
      </c>
      <c r="F1131" s="0" t="n">
        <v>2020</v>
      </c>
      <c r="G1131" s="0" t="n">
        <v>3</v>
      </c>
      <c r="H1131" s="0" t="n">
        <v>756.4</v>
      </c>
      <c r="I1131" s="0" t="n">
        <v>3680.16</v>
      </c>
      <c r="J1131" s="0" t="str">
        <f aca="false">I1131-H1131</f>
        <v>2,923.76 €</v>
      </c>
      <c r="K1131" s="0" t="str">
        <f aca="false">H1131/I1131</f>
        <v>20.55%</v>
      </c>
      <c r="L1131" s="0" t="str">
        <f aca="false">N1131/P1131</f>
        <v>0.52%</v>
      </c>
      <c r="M1131" s="0" t="n">
        <v>79</v>
      </c>
      <c r="N1131" s="0" t="n">
        <v>4983</v>
      </c>
      <c r="O1131" s="0" t="str">
        <f aca="false">H1131/N1131</f>
        <v>0.15 €</v>
      </c>
      <c r="P1131" s="0" t="n">
        <v>951129</v>
      </c>
      <c r="Q1131" s="0" t="str">
        <f aca="false">I1131/H1131</f>
        <v>487%</v>
      </c>
      <c r="R1131" s="0" t="str">
        <f aca="false">I1131/M1131</f>
        <v>46.58 €</v>
      </c>
      <c r="S1131" s="0" t="str">
        <f aca="false">H1131/M1131</f>
        <v>9.57 €</v>
      </c>
      <c r="T1131" s="0" t="str">
        <f aca="false">M1131/N1131</f>
        <v>2%</v>
      </c>
    </row>
    <row r="1132" customFormat="false" ht="15.75" hidden="false" customHeight="true" outlineLevel="0" collapsed="false">
      <c r="B1132" s="0" t="s">
        <v>136</v>
      </c>
      <c r="C1132" s="0" t="s">
        <v>52</v>
      </c>
      <c r="F1132" s="0" t="n">
        <v>2020</v>
      </c>
      <c r="G1132" s="0" t="n">
        <v>3</v>
      </c>
      <c r="H1132" s="0" t="n">
        <v>89.77</v>
      </c>
      <c r="I1132" s="0" t="n">
        <v>272.94</v>
      </c>
      <c r="J1132" s="0" t="str">
        <f aca="false">I1132-H1132</f>
        <v>183.17 €</v>
      </c>
      <c r="K1132" s="0" t="str">
        <f aca="false">H1132/I1132</f>
        <v>32.89%</v>
      </c>
      <c r="L1132" s="0" t="str">
        <f aca="false">N1132/P1132</f>
        <v>0.47%</v>
      </c>
      <c r="M1132" s="0" t="n">
        <v>6</v>
      </c>
      <c r="N1132" s="0" t="n">
        <v>613</v>
      </c>
      <c r="O1132" s="0" t="str">
        <f aca="false">H1132/N1132</f>
        <v>0.15 €</v>
      </c>
      <c r="P1132" s="0" t="n">
        <v>130003</v>
      </c>
      <c r="Q1132" s="0" t="str">
        <f aca="false">I1132/H1132</f>
        <v>304%</v>
      </c>
      <c r="R1132" s="0" t="str">
        <f aca="false">I1132/M1132</f>
        <v>45.49 €</v>
      </c>
      <c r="S1132" s="0" t="str">
        <f aca="false">H1132/M1132</f>
        <v>14.96 €</v>
      </c>
      <c r="T1132" s="0" t="str">
        <f aca="false">M1132/N1132</f>
        <v>1%</v>
      </c>
    </row>
    <row r="1133" customFormat="false" ht="15.75" hidden="false" customHeight="true" outlineLevel="0" collapsed="false">
      <c r="B1133" s="0" t="s">
        <v>136</v>
      </c>
      <c r="C1133" s="0" t="s">
        <v>49</v>
      </c>
      <c r="F1133" s="0" t="n">
        <v>2020</v>
      </c>
      <c r="G1133" s="0" t="n">
        <v>4</v>
      </c>
      <c r="H1133" s="0" t="n">
        <v>135.48</v>
      </c>
      <c r="I1133" s="0" t="n">
        <v>1597.68</v>
      </c>
      <c r="J1133" s="0" t="str">
        <f aca="false">I1133-H1133</f>
        <v>£ 1,462.20</v>
      </c>
      <c r="K1133" s="0" t="str">
        <f aca="false">H1133/I1133</f>
        <v>8.48%</v>
      </c>
      <c r="L1133" s="0" t="str">
        <f aca="false">N1133/P1133</f>
        <v>0.44%</v>
      </c>
      <c r="M1133" s="0" t="n">
        <v>49</v>
      </c>
      <c r="N1133" s="0" t="n">
        <v>1107</v>
      </c>
      <c r="O1133" s="0" t="str">
        <f aca="false">H1133/N1133</f>
        <v>0.12 €</v>
      </c>
      <c r="P1133" s="0" t="n">
        <v>249544</v>
      </c>
      <c r="Q1133" s="0" t="str">
        <f aca="false">I1133/H1133</f>
        <v>1179%</v>
      </c>
      <c r="R1133" s="0" t="str">
        <f aca="false">I1133/M1133</f>
        <v>£ 32.61</v>
      </c>
      <c r="S1133" s="0" t="str">
        <f aca="false">H1133/M1133</f>
        <v>£ 2.76</v>
      </c>
      <c r="T1133" s="0" t="str">
        <f aca="false">M1133/N1133</f>
        <v>4%</v>
      </c>
    </row>
    <row r="1134" customFormat="false" ht="15.75" hidden="false" customHeight="true" outlineLevel="0" collapsed="false">
      <c r="B1134" s="0" t="s">
        <v>136</v>
      </c>
      <c r="C1134" s="0" t="s">
        <v>3</v>
      </c>
      <c r="F1134" s="0" t="n">
        <v>2020</v>
      </c>
      <c r="G1134" s="0" t="n">
        <v>4</v>
      </c>
      <c r="H1134" s="0" t="n">
        <v>717.94</v>
      </c>
      <c r="I1134" s="0" t="n">
        <v>13681.16</v>
      </c>
      <c r="J1134" s="0" t="str">
        <f aca="false">I1134-H1134</f>
        <v>12,963.22 €</v>
      </c>
      <c r="K1134" s="0" t="str">
        <f aca="false">H1134/I1134</f>
        <v>5.25%</v>
      </c>
      <c r="L1134" s="0" t="str">
        <f aca="false">N1134/P1134</f>
        <v>0.70%</v>
      </c>
      <c r="M1134" s="0" t="n">
        <v>374</v>
      </c>
      <c r="N1134" s="0" t="n">
        <v>4792</v>
      </c>
      <c r="O1134" s="0" t="str">
        <f aca="false">H1134/N1134</f>
        <v>0.15 €</v>
      </c>
      <c r="P1134" s="0" t="n">
        <v>682945</v>
      </c>
      <c r="Q1134" s="0" t="str">
        <f aca="false">I1134/H1134</f>
        <v>1906%</v>
      </c>
      <c r="R1134" s="0" t="str">
        <f aca="false">I1134/M1134</f>
        <v>36.58 €</v>
      </c>
      <c r="S1134" s="0" t="str">
        <f aca="false">H1134/M1134</f>
        <v>1.92 €</v>
      </c>
      <c r="T1134" s="0" t="str">
        <f aca="false">M1134/N1134</f>
        <v>8%</v>
      </c>
    </row>
    <row r="1135" customFormat="false" ht="15.75" hidden="false" customHeight="true" outlineLevel="0" collapsed="false">
      <c r="B1135" s="0" t="s">
        <v>136</v>
      </c>
      <c r="C1135" s="0" t="s">
        <v>50</v>
      </c>
      <c r="F1135" s="0" t="n">
        <v>2020</v>
      </c>
      <c r="G1135" s="0" t="n">
        <v>4</v>
      </c>
      <c r="H1135" s="0" t="n">
        <v>21.29</v>
      </c>
      <c r="I1135" s="0" t="n">
        <v>183.3</v>
      </c>
      <c r="J1135" s="0" t="str">
        <f aca="false">I1135-H1135</f>
        <v>162.01 €</v>
      </c>
      <c r="K1135" s="0" t="str">
        <f aca="false">H1135/I1135</f>
        <v>11.61%</v>
      </c>
      <c r="L1135" s="0" t="str">
        <f aca="false">N1135/P1135</f>
        <v>0.45%</v>
      </c>
      <c r="M1135" s="0" t="n">
        <v>4</v>
      </c>
      <c r="N1135" s="0" t="n">
        <v>139</v>
      </c>
      <c r="O1135" s="0" t="str">
        <f aca="false">H1135/N1135</f>
        <v>0.15 €</v>
      </c>
      <c r="P1135" s="0" t="n">
        <v>30854</v>
      </c>
      <c r="Q1135" s="0" t="str">
        <f aca="false">I1135/H1135</f>
        <v>861%</v>
      </c>
      <c r="R1135" s="0" t="str">
        <f aca="false">I1135/M1135</f>
        <v>45.83 €</v>
      </c>
      <c r="S1135" s="0" t="str">
        <f aca="false">H1135/M1135</f>
        <v>5.32 €</v>
      </c>
      <c r="T1135" s="0" t="str">
        <f aca="false">M1135/N1135</f>
        <v>3%</v>
      </c>
    </row>
    <row r="1136" customFormat="false" ht="15.75" hidden="false" customHeight="true" outlineLevel="0" collapsed="false">
      <c r="B1136" s="0" t="s">
        <v>136</v>
      </c>
      <c r="C1136" s="0" t="s">
        <v>51</v>
      </c>
      <c r="F1136" s="0" t="n">
        <v>2020</v>
      </c>
      <c r="G1136" s="0" t="n">
        <v>4</v>
      </c>
      <c r="H1136" s="0" t="n">
        <v>503.76</v>
      </c>
      <c r="I1136" s="0" t="n">
        <v>4244.97</v>
      </c>
      <c r="J1136" s="0" t="str">
        <f aca="false">I1136-H1136</f>
        <v>3,741.21 €</v>
      </c>
      <c r="K1136" s="0" t="str">
        <f aca="false">H1136/I1136</f>
        <v>11.87%</v>
      </c>
      <c r="L1136" s="0" t="str">
        <f aca="false">N1136/P1136</f>
        <v>0.79%</v>
      </c>
      <c r="M1136" s="0" t="n">
        <v>99</v>
      </c>
      <c r="N1136" s="0" t="n">
        <v>5222</v>
      </c>
      <c r="O1136" s="0" t="str">
        <f aca="false">H1136/N1136</f>
        <v>0.10 €</v>
      </c>
      <c r="P1136" s="0" t="n">
        <v>665170</v>
      </c>
      <c r="Q1136" s="0" t="str">
        <f aca="false">I1136/H1136</f>
        <v>843%</v>
      </c>
      <c r="R1136" s="0" t="str">
        <f aca="false">I1136/M1136</f>
        <v>42.88 €</v>
      </c>
      <c r="S1136" s="0" t="str">
        <f aca="false">H1136/M1136</f>
        <v>5.09 €</v>
      </c>
      <c r="T1136" s="0" t="str">
        <f aca="false">M1136/N1136</f>
        <v>2%</v>
      </c>
    </row>
    <row r="1137" customFormat="false" ht="15.75" hidden="false" customHeight="true" outlineLevel="0" collapsed="false">
      <c r="B1137" s="0" t="s">
        <v>136</v>
      </c>
      <c r="C1137" s="0" t="s">
        <v>52</v>
      </c>
      <c r="F1137" s="0" t="n">
        <v>2020</v>
      </c>
      <c r="G1137" s="0" t="n">
        <v>4</v>
      </c>
      <c r="H1137" s="0" t="n">
        <v>111.15</v>
      </c>
      <c r="I1137" s="0" t="n">
        <v>953.74</v>
      </c>
      <c r="J1137" s="0" t="str">
        <f aca="false">I1137-H1137</f>
        <v>842.59 €</v>
      </c>
      <c r="K1137" s="0" t="str">
        <f aca="false">H1137/I1137</f>
        <v>11.65%</v>
      </c>
      <c r="L1137" s="0" t="str">
        <f aca="false">N1137/P1137</f>
        <v>0.84%</v>
      </c>
      <c r="M1137" s="0" t="n">
        <v>22</v>
      </c>
      <c r="N1137" s="0" t="n">
        <v>1139</v>
      </c>
      <c r="O1137" s="0" t="str">
        <f aca="false">H1137/N1137</f>
        <v>0.10 €</v>
      </c>
      <c r="P1137" s="0" t="n">
        <v>136206</v>
      </c>
      <c r="Q1137" s="0" t="str">
        <f aca="false">I1137/H1137</f>
        <v>858%</v>
      </c>
      <c r="R1137" s="0" t="str">
        <f aca="false">I1137/M1137</f>
        <v>43.35 €</v>
      </c>
      <c r="S1137" s="0" t="str">
        <f aca="false">H1137/M1137</f>
        <v>5.05 €</v>
      </c>
      <c r="T1137" s="0" t="str">
        <f aca="false">M1137/N1137</f>
        <v>2%</v>
      </c>
    </row>
    <row r="1138" customFormat="false" ht="15.75" hidden="false" customHeight="true" outlineLevel="0" collapsed="false">
      <c r="B1138" s="0" t="s">
        <v>136</v>
      </c>
      <c r="C1138" s="0" t="s">
        <v>49</v>
      </c>
      <c r="F1138" s="0" t="n">
        <v>2020</v>
      </c>
      <c r="G1138" s="0" t="n">
        <v>5</v>
      </c>
      <c r="H1138" s="0" t="n">
        <v>70.23</v>
      </c>
      <c r="I1138" s="0" t="n">
        <v>1187.86</v>
      </c>
      <c r="J1138" s="0" t="str">
        <f aca="false">I1138-H1138</f>
        <v>£ 1,117.63</v>
      </c>
      <c r="K1138" s="0" t="str">
        <f aca="false">H1138/I1138</f>
        <v>5.91%</v>
      </c>
      <c r="L1138" s="0" t="str">
        <f aca="false">N1138/P1138</f>
        <v>0.33%</v>
      </c>
      <c r="M1138" s="0" t="n">
        <v>36</v>
      </c>
      <c r="N1138" s="0" t="n">
        <v>742</v>
      </c>
      <c r="O1138" s="0" t="str">
        <f aca="false">H1138/N1138</f>
        <v>0.09 €</v>
      </c>
      <c r="P1138" s="0" t="n">
        <v>222793</v>
      </c>
      <c r="Q1138" s="0" t="str">
        <f aca="false">I1138/H1138</f>
        <v>1691%</v>
      </c>
      <c r="R1138" s="0" t="str">
        <f aca="false">I1138/M1138</f>
        <v>£ 33.00</v>
      </c>
      <c r="S1138" s="0" t="str">
        <f aca="false">H1138/M1138</f>
        <v>£ 1.95</v>
      </c>
      <c r="T1138" s="0" t="str">
        <f aca="false">M1138/N1138</f>
        <v>5%</v>
      </c>
    </row>
    <row r="1139" customFormat="false" ht="15.75" hidden="false" customHeight="true" outlineLevel="0" collapsed="false">
      <c r="B1139" s="0" t="s">
        <v>136</v>
      </c>
      <c r="C1139" s="0" t="s">
        <v>3</v>
      </c>
      <c r="F1139" s="0" t="n">
        <v>2020</v>
      </c>
      <c r="G1139" s="0" t="n">
        <v>5</v>
      </c>
      <c r="H1139" s="0" t="n">
        <v>876.31</v>
      </c>
      <c r="I1139" s="0" t="n">
        <v>13514.35</v>
      </c>
      <c r="J1139" s="0" t="str">
        <f aca="false">I1139-H1139</f>
        <v>12,638.04 €</v>
      </c>
      <c r="K1139" s="0" t="str">
        <f aca="false">H1139/I1139</f>
        <v>6.48%</v>
      </c>
      <c r="L1139" s="0" t="str">
        <f aca="false">N1139/P1139</f>
        <v>0.43%</v>
      </c>
      <c r="M1139" s="0" t="n">
        <v>375</v>
      </c>
      <c r="N1139" s="0" t="n">
        <v>5703</v>
      </c>
      <c r="O1139" s="0" t="str">
        <f aca="false">H1139/N1139</f>
        <v>0.15 €</v>
      </c>
      <c r="P1139" s="0" t="n">
        <v>1326741</v>
      </c>
      <c r="Q1139" s="0" t="str">
        <f aca="false">I1139/H1139</f>
        <v>1542%</v>
      </c>
      <c r="R1139" s="0" t="str">
        <f aca="false">I1139/M1139</f>
        <v>36.04 €</v>
      </c>
      <c r="S1139" s="0" t="str">
        <f aca="false">H1139/M1139</f>
        <v>2.34 €</v>
      </c>
      <c r="T1139" s="0" t="str">
        <f aca="false">M1139/N1139</f>
        <v>7%</v>
      </c>
    </row>
    <row r="1140" customFormat="false" ht="15.75" hidden="false" customHeight="true" outlineLevel="0" collapsed="false">
      <c r="B1140" s="0" t="s">
        <v>136</v>
      </c>
      <c r="C1140" s="0" t="s">
        <v>50</v>
      </c>
      <c r="F1140" s="0" t="n">
        <v>2020</v>
      </c>
      <c r="G1140" s="0" t="n">
        <v>5</v>
      </c>
      <c r="H1140" s="0" t="n">
        <v>40.93</v>
      </c>
      <c r="I1140" s="0" t="n">
        <v>293.28</v>
      </c>
      <c r="J1140" s="0" t="str">
        <f aca="false">I1140-H1140</f>
        <v>252.35 €</v>
      </c>
      <c r="K1140" s="0" t="str">
        <f aca="false">H1140/I1140</f>
        <v>13.96%</v>
      </c>
      <c r="L1140" s="0" t="str">
        <f aca="false">N1140/P1140</f>
        <v>0.35%</v>
      </c>
      <c r="M1140" s="0" t="n">
        <v>8</v>
      </c>
      <c r="N1140" s="0" t="n">
        <v>196</v>
      </c>
      <c r="O1140" s="0" t="str">
        <f aca="false">H1140/N1140</f>
        <v>0.21 €</v>
      </c>
      <c r="P1140" s="0" t="n">
        <v>55902</v>
      </c>
      <c r="Q1140" s="0" t="str">
        <f aca="false">I1140/H1140</f>
        <v>717%</v>
      </c>
      <c r="R1140" s="0" t="str">
        <f aca="false">I1140/M1140</f>
        <v>36.66 €</v>
      </c>
      <c r="S1140" s="0" t="str">
        <f aca="false">H1140/M1140</f>
        <v>5.12 €</v>
      </c>
      <c r="T1140" s="0" t="str">
        <f aca="false">M1140/N1140</f>
        <v>4%</v>
      </c>
    </row>
    <row r="1141" customFormat="false" ht="15.75" hidden="false" customHeight="true" outlineLevel="0" collapsed="false">
      <c r="B1141" s="0" t="s">
        <v>136</v>
      </c>
      <c r="C1141" s="0" t="s">
        <v>51</v>
      </c>
      <c r="F1141" s="0" t="n">
        <v>2020</v>
      </c>
      <c r="G1141" s="0" t="n">
        <v>5</v>
      </c>
      <c r="H1141" s="0" t="n">
        <v>109.22</v>
      </c>
      <c r="I1141" s="0" t="n">
        <v>1031.76</v>
      </c>
      <c r="J1141" s="0" t="str">
        <f aca="false">I1141-H1141</f>
        <v>922.54 €</v>
      </c>
      <c r="K1141" s="0" t="str">
        <f aca="false">H1141/I1141</f>
        <v>10.59%</v>
      </c>
      <c r="L1141" s="0" t="str">
        <f aca="false">N1141/P1141</f>
        <v>0.40%</v>
      </c>
      <c r="M1141" s="0" t="n">
        <v>24</v>
      </c>
      <c r="N1141" s="0" t="n">
        <v>1309</v>
      </c>
      <c r="O1141" s="0" t="str">
        <f aca="false">H1141/N1141</f>
        <v>0.08 €</v>
      </c>
      <c r="P1141" s="0" t="n">
        <v>328917</v>
      </c>
      <c r="Q1141" s="0" t="str">
        <f aca="false">I1141/H1141</f>
        <v>945%</v>
      </c>
      <c r="R1141" s="0" t="str">
        <f aca="false">I1141/M1141</f>
        <v>42.99 €</v>
      </c>
      <c r="S1141" s="0" t="str">
        <f aca="false">H1141/M1141</f>
        <v>4.55 €</v>
      </c>
      <c r="T1141" s="0" t="str">
        <f aca="false">M1141/N1141</f>
        <v>2%</v>
      </c>
    </row>
    <row r="1142" customFormat="false" ht="15.75" hidden="false" customHeight="true" outlineLevel="0" collapsed="false">
      <c r="B1142" s="0" t="s">
        <v>136</v>
      </c>
      <c r="C1142" s="0" t="s">
        <v>52</v>
      </c>
      <c r="F1142" s="0" t="n">
        <v>2020</v>
      </c>
      <c r="G1142" s="0" t="n">
        <v>5</v>
      </c>
      <c r="H1142" s="0" t="n">
        <v>94.38</v>
      </c>
      <c r="I1142" s="0" t="n">
        <v>651.86</v>
      </c>
      <c r="J1142" s="0" t="str">
        <f aca="false">I1142-H1142</f>
        <v>557.48 €</v>
      </c>
      <c r="K1142" s="0" t="str">
        <f aca="false">H1142/I1142</f>
        <v>14.48%</v>
      </c>
      <c r="L1142" s="0" t="str">
        <f aca="false">N1142/P1142</f>
        <v>0.39%</v>
      </c>
      <c r="M1142" s="0" t="n">
        <v>14</v>
      </c>
      <c r="N1142" s="0" t="n">
        <v>762</v>
      </c>
      <c r="O1142" s="0" t="str">
        <f aca="false">H1142/N1142</f>
        <v>0.12 €</v>
      </c>
      <c r="P1142" s="0" t="n">
        <v>193253</v>
      </c>
      <c r="Q1142" s="0" t="str">
        <f aca="false">I1142/H1142</f>
        <v>691%</v>
      </c>
      <c r="R1142" s="0" t="str">
        <f aca="false">I1142/M1142</f>
        <v>46.56 €</v>
      </c>
      <c r="S1142" s="0" t="str">
        <f aca="false">H1142/M1142</f>
        <v>6.74 €</v>
      </c>
      <c r="T1142" s="0" t="str">
        <f aca="false">M1142/N1142</f>
        <v>2%</v>
      </c>
    </row>
    <row r="1143" customFormat="false" ht="15.75" hidden="false" customHeight="true" outlineLevel="0" collapsed="false">
      <c r="B1143" s="0" t="s">
        <v>136</v>
      </c>
      <c r="C1143" s="0" t="s">
        <v>49</v>
      </c>
      <c r="F1143" s="0" t="n">
        <v>2020</v>
      </c>
      <c r="G1143" s="0" t="n">
        <v>6</v>
      </c>
      <c r="H1143" s="0" t="n">
        <v>178.3</v>
      </c>
      <c r="I1143" s="0" t="n">
        <v>1294.44</v>
      </c>
      <c r="J1143" s="0" t="str">
        <f aca="false">I1143-H1143</f>
        <v>£ 1,116.14</v>
      </c>
      <c r="K1143" s="0" t="str">
        <f aca="false">H1143/I1143</f>
        <v>13.77%</v>
      </c>
      <c r="L1143" s="0" t="str">
        <f aca="false">N1143/P1143</f>
        <v>0.29%</v>
      </c>
      <c r="M1143" s="0" t="n">
        <v>42</v>
      </c>
      <c r="N1143" s="0" t="n">
        <v>1402</v>
      </c>
      <c r="O1143" s="0" t="str">
        <f aca="false">H1143/N1143</f>
        <v>0.13 €</v>
      </c>
      <c r="P1143" s="0" t="n">
        <v>476165</v>
      </c>
      <c r="Q1143" s="0" t="str">
        <f aca="false">I1143/H1143</f>
        <v>726%</v>
      </c>
      <c r="R1143" s="0" t="str">
        <f aca="false">I1143/M1143</f>
        <v>£ 30.82</v>
      </c>
      <c r="S1143" s="0" t="str">
        <f aca="false">H1143/M1143</f>
        <v>£ 4.25</v>
      </c>
      <c r="T1143" s="0" t="str">
        <f aca="false">M1143/N1143</f>
        <v>3%</v>
      </c>
    </row>
    <row r="1144" customFormat="false" ht="15.75" hidden="false" customHeight="true" outlineLevel="0" collapsed="false">
      <c r="B1144" s="0" t="s">
        <v>136</v>
      </c>
      <c r="C1144" s="0" t="s">
        <v>3</v>
      </c>
      <c r="F1144" s="0" t="n">
        <v>2020</v>
      </c>
      <c r="G1144" s="0" t="n">
        <v>6</v>
      </c>
      <c r="H1144" s="0" t="n">
        <v>2398.71</v>
      </c>
      <c r="I1144" s="0" t="n">
        <v>23374.35</v>
      </c>
      <c r="J1144" s="0" t="str">
        <f aca="false">I1144-H1144</f>
        <v>20,975.64 €</v>
      </c>
      <c r="K1144" s="0" t="str">
        <f aca="false">H1144/I1144</f>
        <v>10.26%</v>
      </c>
      <c r="L1144" s="0" t="str">
        <f aca="false">N1144/P1144</f>
        <v>0.44%</v>
      </c>
      <c r="M1144" s="0" t="n">
        <v>645</v>
      </c>
      <c r="N1144" s="0" t="n">
        <v>10054</v>
      </c>
      <c r="O1144" s="0" t="str">
        <f aca="false">H1144/N1144</f>
        <v>0.24 €</v>
      </c>
      <c r="P1144" s="0" t="n">
        <v>2295577</v>
      </c>
      <c r="Q1144" s="0" t="str">
        <f aca="false">I1144/H1144</f>
        <v>974%</v>
      </c>
      <c r="R1144" s="0" t="str">
        <f aca="false">I1144/M1144</f>
        <v>36.24 €</v>
      </c>
      <c r="S1144" s="0" t="str">
        <f aca="false">H1144/M1144</f>
        <v>3.72 €</v>
      </c>
      <c r="T1144" s="0" t="str">
        <f aca="false">M1144/N1144</f>
        <v>6%</v>
      </c>
    </row>
    <row r="1145" customFormat="false" ht="15.75" hidden="false" customHeight="true" outlineLevel="0" collapsed="false">
      <c r="B1145" s="0" t="s">
        <v>136</v>
      </c>
      <c r="C1145" s="0" t="s">
        <v>50</v>
      </c>
      <c r="F1145" s="0" t="n">
        <v>2020</v>
      </c>
      <c r="G1145" s="0" t="n">
        <v>6</v>
      </c>
      <c r="H1145" s="0" t="n">
        <v>143.92</v>
      </c>
      <c r="I1145" s="0" t="n">
        <v>549.9</v>
      </c>
      <c r="J1145" s="0" t="str">
        <f aca="false">I1145-H1145</f>
        <v>405.98 €</v>
      </c>
      <c r="K1145" s="0" t="str">
        <f aca="false">H1145/I1145</f>
        <v>26.17%</v>
      </c>
      <c r="L1145" s="0" t="str">
        <f aca="false">N1145/P1145</f>
        <v>0.28%</v>
      </c>
      <c r="M1145" s="0" t="n">
        <v>15</v>
      </c>
      <c r="N1145" s="0" t="n">
        <v>437</v>
      </c>
      <c r="O1145" s="0" t="str">
        <f aca="false">H1145/N1145</f>
        <v>0.33 €</v>
      </c>
      <c r="P1145" s="0" t="n">
        <v>155708</v>
      </c>
      <c r="Q1145" s="0" t="str">
        <f aca="false">I1145/H1145</f>
        <v>382%</v>
      </c>
      <c r="R1145" s="0" t="str">
        <f aca="false">I1145/M1145</f>
        <v>36.66 €</v>
      </c>
      <c r="S1145" s="0" t="str">
        <f aca="false">H1145/M1145</f>
        <v>9.59 €</v>
      </c>
      <c r="T1145" s="0" t="str">
        <f aca="false">M1145/N1145</f>
        <v>3%</v>
      </c>
    </row>
    <row r="1146" customFormat="false" ht="15.75" hidden="false" customHeight="true" outlineLevel="0" collapsed="false">
      <c r="B1146" s="0" t="s">
        <v>136</v>
      </c>
      <c r="C1146" s="0" t="s">
        <v>51</v>
      </c>
      <c r="F1146" s="0" t="n">
        <v>2020</v>
      </c>
      <c r="G1146" s="0" t="n">
        <v>6</v>
      </c>
      <c r="H1146" s="0" t="n">
        <v>169.91</v>
      </c>
      <c r="I1146" s="0" t="n">
        <v>923.79</v>
      </c>
      <c r="J1146" s="0" t="str">
        <f aca="false">I1146-H1146</f>
        <v>753.88 €</v>
      </c>
      <c r="K1146" s="0" t="str">
        <f aca="false">H1146/I1146</f>
        <v>18.39%</v>
      </c>
      <c r="L1146" s="0" t="str">
        <f aca="false">N1146/P1146</f>
        <v>0.36%</v>
      </c>
      <c r="M1146" s="0" t="n">
        <v>21</v>
      </c>
      <c r="N1146" s="0" t="n">
        <v>1650</v>
      </c>
      <c r="O1146" s="0" t="str">
        <f aca="false">H1146/N1146</f>
        <v>0.10 €</v>
      </c>
      <c r="P1146" s="0" t="n">
        <v>456863</v>
      </c>
      <c r="Q1146" s="0" t="str">
        <f aca="false">I1146/H1146</f>
        <v>544%</v>
      </c>
      <c r="R1146" s="0" t="str">
        <f aca="false">I1146/M1146</f>
        <v>43.99 €</v>
      </c>
      <c r="S1146" s="0" t="str">
        <f aca="false">H1146/M1146</f>
        <v>8.09 €</v>
      </c>
      <c r="T1146" s="0" t="str">
        <f aca="false">M1146/N1146</f>
        <v>1%</v>
      </c>
    </row>
    <row r="1147" customFormat="false" ht="15.75" hidden="false" customHeight="true" outlineLevel="0" collapsed="false">
      <c r="B1147" s="0" t="s">
        <v>136</v>
      </c>
      <c r="C1147" s="0" t="s">
        <v>52</v>
      </c>
      <c r="F1147" s="0" t="n">
        <v>2020</v>
      </c>
      <c r="G1147" s="0" t="n">
        <v>6</v>
      </c>
      <c r="H1147" s="0" t="n">
        <v>130.7</v>
      </c>
      <c r="I1147" s="0" t="n">
        <v>431.91</v>
      </c>
      <c r="J1147" s="0" t="str">
        <f aca="false">I1147-H1147</f>
        <v>301.21 €</v>
      </c>
      <c r="K1147" s="0" t="str">
        <f aca="false">H1147/I1147</f>
        <v>30.26%</v>
      </c>
      <c r="L1147" s="0" t="str">
        <f aca="false">N1147/P1147</f>
        <v>0.25%</v>
      </c>
      <c r="M1147" s="0" t="n">
        <v>9</v>
      </c>
      <c r="N1147" s="0" t="n">
        <v>855</v>
      </c>
      <c r="O1147" s="0" t="str">
        <f aca="false">H1147/N1147</f>
        <v>0.15 €</v>
      </c>
      <c r="P1147" s="0" t="n">
        <v>338148</v>
      </c>
      <c r="Q1147" s="0" t="str">
        <f aca="false">I1147/H1147</f>
        <v>330%</v>
      </c>
      <c r="R1147" s="0" t="str">
        <f aca="false">I1147/M1147</f>
        <v>47.99 €</v>
      </c>
      <c r="S1147" s="0" t="str">
        <f aca="false">H1147/M1147</f>
        <v>14.52 €</v>
      </c>
      <c r="T1147" s="0" t="str">
        <f aca="false">M1147/N1147</f>
        <v>1%</v>
      </c>
    </row>
    <row r="1148" customFormat="false" ht="15.75" hidden="false" customHeight="true" outlineLevel="0" collapsed="false">
      <c r="B1148" s="0" t="s">
        <v>136</v>
      </c>
      <c r="C1148" s="0" t="s">
        <v>49</v>
      </c>
      <c r="F1148" s="0" t="n">
        <v>2020</v>
      </c>
      <c r="G1148" s="0" t="n">
        <v>7</v>
      </c>
      <c r="H1148" s="0" t="n">
        <v>92.25</v>
      </c>
      <c r="I1148" s="0" t="n">
        <v>1332.03</v>
      </c>
      <c r="J1148" s="0" t="str">
        <f aca="false">I1148-H1148</f>
        <v>£ 1,239.78</v>
      </c>
      <c r="K1148" s="0" t="str">
        <f aca="false">H1148/I1148</f>
        <v>6.93%</v>
      </c>
      <c r="L1148" s="0" t="str">
        <f aca="false">N1148/P1148</f>
        <v>0.38%</v>
      </c>
      <c r="M1148" s="0" t="n">
        <v>37</v>
      </c>
      <c r="N1148" s="0" t="n">
        <v>652</v>
      </c>
      <c r="O1148" s="0" t="str">
        <f aca="false">H1148/N1148</f>
        <v>£ 0.14</v>
      </c>
      <c r="P1148" s="0" t="n">
        <v>173389</v>
      </c>
      <c r="Q1148" s="0" t="str">
        <f aca="false">I1148/H1148</f>
        <v>1444%</v>
      </c>
      <c r="R1148" s="0" t="str">
        <f aca="false">I1148/M1148</f>
        <v>£ 36.00</v>
      </c>
      <c r="S1148" s="0" t="str">
        <f aca="false">H1148/M1148</f>
        <v>£ 2.49</v>
      </c>
      <c r="T1148" s="0" t="str">
        <f aca="false">M1148/N1148</f>
        <v>6%</v>
      </c>
    </row>
    <row r="1149" customFormat="false" ht="15.75" hidden="false" customHeight="true" outlineLevel="0" collapsed="false">
      <c r="B1149" s="0" t="s">
        <v>136</v>
      </c>
      <c r="C1149" s="0" t="s">
        <v>3</v>
      </c>
      <c r="F1149" s="0" t="n">
        <v>2020</v>
      </c>
      <c r="G1149" s="0" t="n">
        <v>7</v>
      </c>
      <c r="H1149" s="0" t="n">
        <v>1740.67</v>
      </c>
      <c r="I1149" s="0" t="n">
        <v>24006.3</v>
      </c>
      <c r="J1149" s="0" t="str">
        <f aca="false">I1149-H1149</f>
        <v>22,265.63 €</v>
      </c>
      <c r="K1149" s="0" t="str">
        <f aca="false">H1149/I1149</f>
        <v>7.25%</v>
      </c>
      <c r="L1149" s="0" t="str">
        <f aca="false">N1149/P1149</f>
        <v>0.59%</v>
      </c>
      <c r="M1149" s="0" t="n">
        <v>648</v>
      </c>
      <c r="N1149" s="0" t="n">
        <v>7259</v>
      </c>
      <c r="O1149" s="0" t="str">
        <f aca="false">H1149/N1149</f>
        <v>0.24 €</v>
      </c>
      <c r="P1149" s="0" t="n">
        <v>1223049</v>
      </c>
      <c r="Q1149" s="0" t="str">
        <f aca="false">I1149/H1149</f>
        <v>1379%</v>
      </c>
      <c r="R1149" s="0" t="str">
        <f aca="false">I1149/M1149</f>
        <v>37.05 €</v>
      </c>
      <c r="S1149" s="0" t="str">
        <f aca="false">H1149/M1149</f>
        <v>2.69 €</v>
      </c>
      <c r="T1149" s="0" t="str">
        <f aca="false">M1149/N1149</f>
        <v>9%</v>
      </c>
    </row>
    <row r="1150" customFormat="false" ht="15.75" hidden="false" customHeight="true" outlineLevel="0" collapsed="false">
      <c r="B1150" s="0" t="s">
        <v>136</v>
      </c>
      <c r="C1150" s="0" t="s">
        <v>50</v>
      </c>
      <c r="F1150" s="0" t="n">
        <v>2020</v>
      </c>
      <c r="G1150" s="0" t="n">
        <v>7</v>
      </c>
      <c r="H1150" s="0" t="n">
        <v>46.85</v>
      </c>
      <c r="I1150" s="0" t="n">
        <v>256.62</v>
      </c>
      <c r="J1150" s="0" t="str">
        <f aca="false">I1150-H1150</f>
        <v>209.77 €</v>
      </c>
      <c r="K1150" s="0" t="str">
        <f aca="false">H1150/I1150</f>
        <v>18.26%</v>
      </c>
      <c r="L1150" s="0" t="str">
        <f aca="false">N1150/P1150</f>
        <v>0.19%</v>
      </c>
      <c r="M1150" s="0" t="n">
        <v>7</v>
      </c>
      <c r="N1150" s="0" t="n">
        <v>134</v>
      </c>
      <c r="O1150" s="0" t="str">
        <f aca="false">H1150/N1150</f>
        <v>0.35 €</v>
      </c>
      <c r="P1150" s="0" t="n">
        <v>68903</v>
      </c>
      <c r="Q1150" s="0" t="str">
        <f aca="false">I1150/H1150</f>
        <v>548%</v>
      </c>
      <c r="R1150" s="0" t="str">
        <f aca="false">I1150/M1150</f>
        <v>36.66 €</v>
      </c>
      <c r="S1150" s="0" t="str">
        <f aca="false">H1150/M1150</f>
        <v>6.69 €</v>
      </c>
      <c r="T1150" s="0" t="str">
        <f aca="false">M1150/N1150</f>
        <v>5%</v>
      </c>
    </row>
    <row r="1151" customFormat="false" ht="15.75" hidden="false" customHeight="true" outlineLevel="0" collapsed="false">
      <c r="B1151" s="0" t="s">
        <v>136</v>
      </c>
      <c r="C1151" s="0" t="s">
        <v>51</v>
      </c>
      <c r="F1151" s="0" t="n">
        <v>2020</v>
      </c>
      <c r="G1151" s="0" t="n">
        <v>7</v>
      </c>
      <c r="H1151" s="0" t="n">
        <v>44.32</v>
      </c>
      <c r="I1151" s="0" t="n">
        <v>351.92</v>
      </c>
      <c r="J1151" s="0" t="str">
        <f aca="false">I1151-H1151</f>
        <v>307.60 €</v>
      </c>
      <c r="K1151" s="0" t="str">
        <f aca="false">H1151/I1151</f>
        <v>12.59%</v>
      </c>
      <c r="L1151" s="0" t="str">
        <f aca="false">N1151/P1151</f>
        <v>0.53%</v>
      </c>
      <c r="M1151" s="0" t="n">
        <v>8</v>
      </c>
      <c r="N1151" s="0" t="n">
        <v>446</v>
      </c>
      <c r="O1151" s="0" t="str">
        <f aca="false">H1151/N1151</f>
        <v>0.10 €</v>
      </c>
      <c r="P1151" s="0" t="n">
        <v>84150</v>
      </c>
      <c r="Q1151" s="0" t="str">
        <f aca="false">I1151/H1151</f>
        <v>794%</v>
      </c>
      <c r="R1151" s="0" t="str">
        <f aca="false">I1151/M1151</f>
        <v>43.99 €</v>
      </c>
      <c r="S1151" s="0" t="str">
        <f aca="false">H1151/M1151</f>
        <v>5.54 €</v>
      </c>
      <c r="T1151" s="0" t="str">
        <f aca="false">M1151/N1151</f>
        <v>2%</v>
      </c>
    </row>
    <row r="1152" customFormat="false" ht="15.75" hidden="false" customHeight="true" outlineLevel="0" collapsed="false">
      <c r="B1152" s="0" t="s">
        <v>136</v>
      </c>
      <c r="C1152" s="0" t="s">
        <v>52</v>
      </c>
      <c r="F1152" s="0" t="n">
        <v>2020</v>
      </c>
      <c r="G1152" s="0" t="n">
        <v>7</v>
      </c>
      <c r="H1152" s="0" t="n">
        <v>13.68</v>
      </c>
      <c r="I1152" s="0" t="n">
        <v>175.96</v>
      </c>
      <c r="J1152" s="0" t="str">
        <f aca="false">I1152-H1152</f>
        <v>162.28 €</v>
      </c>
      <c r="K1152" s="0" t="str">
        <f aca="false">H1152/I1152</f>
        <v>7.77%</v>
      </c>
      <c r="L1152" s="0" t="str">
        <f aca="false">N1152/P1152</f>
        <v>0.30%</v>
      </c>
      <c r="M1152" s="0" t="n">
        <v>4</v>
      </c>
      <c r="N1152" s="0" t="n">
        <v>205</v>
      </c>
      <c r="O1152" s="0" t="str">
        <f aca="false">H1152/N1152</f>
        <v>0.07 €</v>
      </c>
      <c r="P1152" s="0" t="n">
        <v>67698</v>
      </c>
      <c r="Q1152" s="0" t="str">
        <f aca="false">I1152/H1152</f>
        <v>1286%</v>
      </c>
      <c r="R1152" s="0" t="str">
        <f aca="false">I1152/M1152</f>
        <v>43.99 €</v>
      </c>
      <c r="S1152" s="0" t="str">
        <f aca="false">H1152/M1152</f>
        <v>3.42 €</v>
      </c>
      <c r="T1152" s="0" t="str">
        <f aca="false">M1152/N1152</f>
        <v>2%</v>
      </c>
    </row>
    <row r="1153" customFormat="false" ht="15.75" hidden="false" customHeight="true" outlineLevel="0" collapsed="false">
      <c r="B1153" s="0" t="s">
        <v>137</v>
      </c>
      <c r="C1153" s="0" t="s">
        <v>3</v>
      </c>
      <c r="F1153" s="0" t="n">
        <v>2020</v>
      </c>
      <c r="G1153" s="0" t="n">
        <v>2</v>
      </c>
      <c r="H1153" s="0" t="n">
        <v>6162.03</v>
      </c>
      <c r="I1153" s="0" t="n">
        <v>13797.58</v>
      </c>
      <c r="J1153" s="0" t="str">
        <f aca="false">I1153-H1153</f>
        <v>7,635.55 €</v>
      </c>
      <c r="K1153" s="0" t="str">
        <f aca="false">H1153/I1153</f>
        <v>44.66%</v>
      </c>
      <c r="L1153" s="0" t="str">
        <f aca="false">N1153/P1153</f>
        <v>0.23%</v>
      </c>
      <c r="M1153" s="0" t="n">
        <v>461</v>
      </c>
      <c r="N1153" s="0" t="n">
        <v>6477</v>
      </c>
      <c r="O1153" s="0" t="str">
        <f aca="false">H1153/N1153</f>
        <v>0.95 €</v>
      </c>
      <c r="P1153" s="0" t="n">
        <v>2863753</v>
      </c>
      <c r="Q1153" s="0" t="str">
        <f aca="false">I1153/H1153</f>
        <v>224%</v>
      </c>
      <c r="R1153" s="0" t="str">
        <f aca="false">I1153/M1153</f>
        <v>29.93 €</v>
      </c>
      <c r="S1153" s="0" t="str">
        <f aca="false">H1153/M1153</f>
        <v>13.37 €</v>
      </c>
      <c r="T1153" s="0" t="str">
        <f aca="false">M1153/N1153</f>
        <v>7%</v>
      </c>
      <c r="X1153" s="0" t="n">
        <v>2995.5</v>
      </c>
    </row>
    <row r="1154" customFormat="false" ht="15.75" hidden="false" customHeight="true" outlineLevel="0" collapsed="false">
      <c r="B1154" s="0" t="s">
        <v>137</v>
      </c>
      <c r="C1154" s="0" t="s">
        <v>3</v>
      </c>
      <c r="F1154" s="0" t="n">
        <v>2020</v>
      </c>
      <c r="G1154" s="0" t="n">
        <v>3</v>
      </c>
      <c r="H1154" s="0" t="n">
        <v>5866.18</v>
      </c>
      <c r="I1154" s="0" t="n">
        <v>49046.29</v>
      </c>
      <c r="J1154" s="0" t="str">
        <f aca="false">I1154-H1154</f>
        <v>43,180.11 €</v>
      </c>
      <c r="K1154" s="0" t="str">
        <f aca="false">H1154/I1154</f>
        <v>11.96%</v>
      </c>
      <c r="L1154" s="0" t="str">
        <f aca="false">N1154/P1154</f>
        <v>0.39%</v>
      </c>
      <c r="M1154" s="0" t="n">
        <v>1141</v>
      </c>
      <c r="N1154" s="0" t="n">
        <v>10997</v>
      </c>
      <c r="O1154" s="0" t="str">
        <f aca="false">H1154/N1154</f>
        <v>0.53 €</v>
      </c>
      <c r="P1154" s="0" t="n">
        <v>2798799</v>
      </c>
      <c r="Q1154" s="0" t="str">
        <f aca="false">I1154/H1154</f>
        <v>836%</v>
      </c>
      <c r="R1154" s="0" t="str">
        <f aca="false">I1154/M1154</f>
        <v>42.99 €</v>
      </c>
      <c r="S1154" s="0" t="str">
        <f aca="false">H1154/M1154</f>
        <v>5.14 €</v>
      </c>
      <c r="T1154" s="0" t="str">
        <f aca="false">M1154/N1154</f>
        <v>10%</v>
      </c>
    </row>
    <row r="1155" customFormat="false" ht="15.75" hidden="false" customHeight="true" outlineLevel="0" collapsed="false">
      <c r="B1155" s="0" t="s">
        <v>138</v>
      </c>
      <c r="C1155" s="0" t="s">
        <v>3</v>
      </c>
      <c r="F1155" s="0" t="n">
        <v>2020</v>
      </c>
      <c r="G1155" s="0" t="n">
        <v>2</v>
      </c>
      <c r="H1155" s="0" t="n">
        <v>621.74</v>
      </c>
      <c r="I1155" s="0" t="n">
        <v>1590</v>
      </c>
      <c r="J1155" s="0" t="str">
        <f aca="false">I1155-H1155</f>
        <v>968.26 €</v>
      </c>
      <c r="K1155" s="0" t="str">
        <f aca="false">H1155/I1155</f>
        <v>39.10%</v>
      </c>
      <c r="L1155" s="0" t="str">
        <f aca="false">N1155/P1155</f>
        <v>0.15%</v>
      </c>
      <c r="M1155" s="0" t="n">
        <v>36</v>
      </c>
      <c r="N1155" s="0" t="n">
        <v>1683</v>
      </c>
      <c r="O1155" s="0" t="str">
        <f aca="false">H1155/N1155</f>
        <v>0.37 €</v>
      </c>
      <c r="P1155" s="0" t="n">
        <v>1098697</v>
      </c>
      <c r="Q1155" s="0" t="str">
        <f aca="false">I1155/H1155</f>
        <v>256%</v>
      </c>
      <c r="R1155" s="0" t="str">
        <f aca="false">I1155/M1155</f>
        <v>44.17 €</v>
      </c>
      <c r="S1155" s="0" t="str">
        <f aca="false">H1155/M1155</f>
        <v>17.27 €</v>
      </c>
      <c r="T1155" s="0" t="str">
        <f aca="false">M1155/N1155</f>
        <v>2%</v>
      </c>
      <c r="X1155" s="0" t="n">
        <v>438.18</v>
      </c>
    </row>
    <row r="1156" customFormat="false" ht="15.75" hidden="false" customHeight="true" outlineLevel="0" collapsed="false">
      <c r="B1156" s="0" t="s">
        <v>138</v>
      </c>
      <c r="C1156" s="0" t="s">
        <v>3</v>
      </c>
      <c r="F1156" s="0" t="n">
        <v>2020</v>
      </c>
      <c r="G1156" s="0" t="n">
        <v>3</v>
      </c>
      <c r="H1156" s="0" t="n">
        <v>642.06</v>
      </c>
      <c r="I1156" s="0" t="n">
        <v>2096</v>
      </c>
      <c r="J1156" s="0" t="str">
        <f aca="false">I1156-H1156</f>
        <v>1,453.94 €</v>
      </c>
      <c r="K1156" s="0" t="str">
        <f aca="false">H1156/I1156</f>
        <v>30.63%</v>
      </c>
      <c r="L1156" s="0" t="str">
        <f aca="false">N1156/P1156</f>
        <v>0.14%</v>
      </c>
      <c r="M1156" s="0" t="n">
        <v>50</v>
      </c>
      <c r="N1156" s="0" t="n">
        <v>1563</v>
      </c>
      <c r="O1156" s="0" t="str">
        <f aca="false">H1156/N1156</f>
        <v>0.41 €</v>
      </c>
      <c r="P1156" s="0" t="n">
        <v>1091149</v>
      </c>
      <c r="Q1156" s="0" t="str">
        <f aca="false">I1156/H1156</f>
        <v>326%</v>
      </c>
      <c r="R1156" s="0" t="str">
        <f aca="false">I1156/M1156</f>
        <v>41.92 €</v>
      </c>
      <c r="S1156" s="0" t="str">
        <f aca="false">H1156/M1156</f>
        <v>12.84 €</v>
      </c>
      <c r="T1156" s="0" t="str">
        <f aca="false">M1156/N1156</f>
        <v>3%</v>
      </c>
    </row>
    <row r="1157" customFormat="false" ht="15.75" hidden="false" customHeight="true" outlineLevel="0" collapsed="false">
      <c r="B1157" s="0" t="s">
        <v>138</v>
      </c>
      <c r="C1157" s="0" t="s">
        <v>3</v>
      </c>
      <c r="F1157" s="0" t="n">
        <v>2020</v>
      </c>
      <c r="G1157" s="0" t="n">
        <v>4</v>
      </c>
      <c r="H1157" s="0" t="n">
        <v>1165.67</v>
      </c>
      <c r="I1157" s="0" t="n">
        <v>2493.95</v>
      </c>
      <c r="J1157" s="0" t="str">
        <f aca="false">I1157-H1157</f>
        <v>1,328.28 €</v>
      </c>
      <c r="K1157" s="0" t="str">
        <f aca="false">H1157/I1157</f>
        <v>46.74%</v>
      </c>
      <c r="L1157" s="0" t="str">
        <f aca="false">N1157/P1157</f>
        <v>0.22%</v>
      </c>
      <c r="M1157" s="0" t="n">
        <v>55</v>
      </c>
      <c r="N1157" s="0" t="n">
        <v>2540</v>
      </c>
      <c r="O1157" s="0" t="str">
        <f aca="false">H1157/N1157</f>
        <v>0.46 €</v>
      </c>
      <c r="P1157" s="0" t="n">
        <v>1174483</v>
      </c>
      <c r="Q1157" s="0" t="str">
        <f aca="false">I1157/H1157</f>
        <v>214%</v>
      </c>
      <c r="R1157" s="0" t="str">
        <f aca="false">I1157/M1157</f>
        <v>45.34 €</v>
      </c>
      <c r="S1157" s="0" t="str">
        <f aca="false">H1157/M1157</f>
        <v>21.19 €</v>
      </c>
      <c r="T1157" s="0" t="str">
        <f aca="false">M1157/N1157</f>
        <v>2%</v>
      </c>
    </row>
    <row r="1158" customFormat="false" ht="15.75" hidden="false" customHeight="true" outlineLevel="0" collapsed="false">
      <c r="B1158" s="0" t="s">
        <v>138</v>
      </c>
      <c r="C1158" s="0" t="s">
        <v>3</v>
      </c>
      <c r="F1158" s="0" t="n">
        <v>2020</v>
      </c>
      <c r="G1158" s="0" t="n">
        <v>5</v>
      </c>
      <c r="H1158" s="0" t="n">
        <v>522.85</v>
      </c>
      <c r="I1158" s="0" t="n">
        <v>1522.52</v>
      </c>
      <c r="J1158" s="0" t="str">
        <f aca="false">I1158-H1158</f>
        <v>999.67 €</v>
      </c>
      <c r="K1158" s="0" t="str">
        <f aca="false">H1158/I1158</f>
        <v>34.34%</v>
      </c>
      <c r="L1158" s="0" t="str">
        <f aca="false">N1158/P1158</f>
        <v>0.20%</v>
      </c>
      <c r="M1158" s="0" t="n">
        <v>33</v>
      </c>
      <c r="N1158" s="0" t="n">
        <v>1202</v>
      </c>
      <c r="O1158" s="0" t="str">
        <f aca="false">H1158/N1158</f>
        <v>0.43 €</v>
      </c>
      <c r="P1158" s="0" t="n">
        <v>597189</v>
      </c>
      <c r="Q1158" s="0" t="str">
        <f aca="false">I1158/H1158</f>
        <v>291%</v>
      </c>
      <c r="R1158" s="0" t="str">
        <f aca="false">I1158/M1158</f>
        <v>46.14 €</v>
      </c>
      <c r="S1158" s="0" t="str">
        <f aca="false">H1158/M1158</f>
        <v>15.84 €</v>
      </c>
      <c r="T1158" s="0" t="str">
        <f aca="false">M1158/N1158</f>
        <v>3%</v>
      </c>
    </row>
    <row r="1159" customFormat="false" ht="15.75" hidden="false" customHeight="true" outlineLevel="0" collapsed="false">
      <c r="B1159" s="0" t="s">
        <v>138</v>
      </c>
      <c r="C1159" s="0" t="s">
        <v>3</v>
      </c>
      <c r="F1159" s="0" t="n">
        <v>2020</v>
      </c>
      <c r="G1159" s="0" t="n">
        <v>6</v>
      </c>
      <c r="H1159" s="0" t="n">
        <v>60.87</v>
      </c>
      <c r="I1159" s="0" t="n">
        <v>608.75</v>
      </c>
      <c r="J1159" s="0" t="str">
        <f aca="false">I1159-H1159</f>
        <v>547.88 €</v>
      </c>
      <c r="K1159" s="0" t="str">
        <f aca="false">H1159/I1159</f>
        <v>10.00%</v>
      </c>
      <c r="L1159" s="0" t="str">
        <f aca="false">N1159/P1159</f>
        <v>0.18%</v>
      </c>
      <c r="M1159" s="0" t="n">
        <v>20</v>
      </c>
      <c r="N1159" s="0" t="n">
        <v>276</v>
      </c>
      <c r="O1159" s="0" t="str">
        <f aca="false">H1159/N1159</f>
        <v>0.22 €</v>
      </c>
      <c r="P1159" s="0" t="n">
        <v>157219</v>
      </c>
      <c r="Q1159" s="0" t="str">
        <f aca="false">I1159/H1159</f>
        <v>1000%</v>
      </c>
      <c r="R1159" s="0" t="str">
        <f aca="false">I1159/M1159</f>
        <v>30.44 €</v>
      </c>
      <c r="S1159" s="0" t="str">
        <f aca="false">H1159/M1159</f>
        <v>3.04 €</v>
      </c>
      <c r="T1159" s="0" t="str">
        <f aca="false">M1159/N1159</f>
        <v>7%</v>
      </c>
    </row>
    <row r="1160" customFormat="false" ht="15.75" hidden="false" customHeight="true" outlineLevel="0" collapsed="false">
      <c r="B1160" s="0" t="s">
        <v>138</v>
      </c>
      <c r="C1160" s="0" t="s">
        <v>3</v>
      </c>
      <c r="F1160" s="0" t="n">
        <v>2020</v>
      </c>
      <c r="G1160" s="0" t="n">
        <v>7</v>
      </c>
      <c r="H1160" s="0" t="n">
        <v>526.1</v>
      </c>
      <c r="I1160" s="0" t="n">
        <v>1654.9</v>
      </c>
      <c r="J1160" s="0" t="str">
        <f aca="false">I1160-H1160</f>
        <v>1,128.80 €</v>
      </c>
      <c r="K1160" s="0" t="str">
        <f aca="false">H1160/I1160</f>
        <v>31.79%</v>
      </c>
      <c r="L1160" s="0" t="str">
        <f aca="false">N1160/P1160</f>
        <v>0.20%</v>
      </c>
      <c r="M1160" s="0" t="n">
        <v>46</v>
      </c>
      <c r="N1160" s="0" t="n">
        <v>1668</v>
      </c>
      <c r="O1160" s="0" t="str">
        <f aca="false">H1160/N1160</f>
        <v>0.32 €</v>
      </c>
      <c r="P1160" s="0" t="n">
        <v>835391</v>
      </c>
      <c r="Q1160" s="0" t="str">
        <f aca="false">I1160/H1160</f>
        <v>315%</v>
      </c>
      <c r="R1160" s="0" t="str">
        <f aca="false">I1160/M1160</f>
        <v>35.98 €</v>
      </c>
      <c r="S1160" s="0" t="str">
        <f aca="false">H1160/M1160</f>
        <v>11.44 €</v>
      </c>
      <c r="T1160" s="0" t="str">
        <f aca="false">M1160/N1160</f>
        <v>3%</v>
      </c>
    </row>
    <row r="1161" customFormat="false" ht="15.75" hidden="false" customHeight="true" outlineLevel="0" collapsed="false">
      <c r="B1161" s="0" t="s">
        <v>139</v>
      </c>
      <c r="C1161" s="0" t="s">
        <v>3</v>
      </c>
      <c r="F1161" s="0" t="n">
        <v>2020</v>
      </c>
      <c r="G1161" s="0" t="n">
        <v>2</v>
      </c>
      <c r="H1161" s="0" t="n">
        <v>2617.76</v>
      </c>
      <c r="I1161" s="0" t="n">
        <v>6407.45</v>
      </c>
      <c r="J1161" s="0" t="str">
        <f aca="false">I1161-H1161</f>
        <v>3,789.69 €</v>
      </c>
      <c r="K1161" s="0" t="str">
        <f aca="false">H1161/I1161</f>
        <v>40.85%</v>
      </c>
      <c r="L1161" s="0" t="str">
        <f aca="false">N1161/P1161</f>
        <v>0.37%</v>
      </c>
      <c r="M1161" s="0" t="n">
        <v>366</v>
      </c>
      <c r="N1161" s="0" t="n">
        <v>8214</v>
      </c>
      <c r="O1161" s="0" t="str">
        <f aca="false">H1161/N1161</f>
        <v>0.32 €</v>
      </c>
      <c r="P1161" s="0" t="n">
        <v>2207159</v>
      </c>
      <c r="Q1161" s="0" t="str">
        <f aca="false">I1161/H1161</f>
        <v>245%</v>
      </c>
      <c r="R1161" s="0" t="str">
        <f aca="false">I1161/M1161</f>
        <v>17.51 €</v>
      </c>
      <c r="S1161" s="0" t="str">
        <f aca="false">H1161/M1161</f>
        <v>7.15 €</v>
      </c>
      <c r="T1161" s="0" t="str">
        <f aca="false">M1161/N1161</f>
        <v>4%</v>
      </c>
      <c r="X1161" s="0" t="n">
        <v>387.21</v>
      </c>
    </row>
    <row r="1162" customFormat="false" ht="15.75" hidden="false" customHeight="true" outlineLevel="0" collapsed="false">
      <c r="B1162" s="0" t="s">
        <v>139</v>
      </c>
      <c r="C1162" s="0" t="s">
        <v>3</v>
      </c>
      <c r="F1162" s="0" t="n">
        <v>2020</v>
      </c>
      <c r="G1162" s="0" t="n">
        <v>3</v>
      </c>
      <c r="H1162" s="0" t="n">
        <v>6684.11</v>
      </c>
      <c r="I1162" s="0" t="n">
        <v>30556.78</v>
      </c>
      <c r="J1162" s="0" t="str">
        <f aca="false">I1162-H1162</f>
        <v>23,872.67 €</v>
      </c>
      <c r="K1162" s="0" t="str">
        <f aca="false">H1162/I1162</f>
        <v>21.87%</v>
      </c>
      <c r="L1162" s="0" t="str">
        <f aca="false">N1162/P1162</f>
        <v>0.51%</v>
      </c>
      <c r="M1162" s="0" t="n">
        <v>1356</v>
      </c>
      <c r="N1162" s="0" t="n">
        <v>30463</v>
      </c>
      <c r="O1162" s="0" t="str">
        <f aca="false">H1162/N1162</f>
        <v>0.22 €</v>
      </c>
      <c r="P1162" s="0" t="n">
        <v>5925006</v>
      </c>
      <c r="Q1162" s="0" t="str">
        <f aca="false">I1162/H1162</f>
        <v>457%</v>
      </c>
      <c r="R1162" s="0" t="str">
        <f aca="false">I1162/M1162</f>
        <v>22.53 €</v>
      </c>
      <c r="S1162" s="0" t="str">
        <f aca="false">H1162/M1162</f>
        <v>4.93 €</v>
      </c>
      <c r="T1162" s="0" t="str">
        <f aca="false">M1162/N1162</f>
        <v>4%</v>
      </c>
    </row>
    <row r="1163" customFormat="false" ht="15.75" hidden="false" customHeight="true" outlineLevel="0" collapsed="false">
      <c r="B1163" s="0" t="s">
        <v>139</v>
      </c>
      <c r="C1163" s="0" t="s">
        <v>3</v>
      </c>
      <c r="F1163" s="0" t="n">
        <v>2020</v>
      </c>
      <c r="G1163" s="0" t="n">
        <v>4</v>
      </c>
      <c r="H1163" s="0" t="n">
        <v>10156.15</v>
      </c>
      <c r="I1163" s="0" t="n">
        <v>31012.2</v>
      </c>
      <c r="J1163" s="0" t="str">
        <f aca="false">I1163-H1163</f>
        <v>20,856.05 €</v>
      </c>
      <c r="K1163" s="0" t="str">
        <f aca="false">H1163/I1163</f>
        <v>32.75%</v>
      </c>
      <c r="L1163" s="0" t="str">
        <f aca="false">N1163/P1163</f>
        <v>0.61%</v>
      </c>
      <c r="M1163" s="0" t="n">
        <v>1834</v>
      </c>
      <c r="N1163" s="0" t="n">
        <v>40196</v>
      </c>
      <c r="O1163" s="0" t="str">
        <f aca="false">H1163/N1163</f>
        <v>0.25 €</v>
      </c>
      <c r="P1163" s="0" t="n">
        <v>6611404</v>
      </c>
      <c r="Q1163" s="0" t="str">
        <f aca="false">I1163/H1163</f>
        <v>305%</v>
      </c>
      <c r="R1163" s="0" t="str">
        <f aca="false">I1163/M1163</f>
        <v>16.91 €</v>
      </c>
      <c r="S1163" s="0" t="str">
        <f aca="false">H1163/M1163</f>
        <v>5.54 €</v>
      </c>
      <c r="T1163" s="0" t="str">
        <f aca="false">M1163/N1163</f>
        <v>5%</v>
      </c>
    </row>
    <row r="1164" customFormat="false" ht="15.75" hidden="false" customHeight="true" outlineLevel="0" collapsed="false">
      <c r="B1164" s="0" t="s">
        <v>139</v>
      </c>
      <c r="C1164" s="0" t="s">
        <v>3</v>
      </c>
      <c r="F1164" s="0" t="n">
        <v>2020</v>
      </c>
      <c r="G1164" s="0" t="n">
        <v>5</v>
      </c>
      <c r="H1164" s="0" t="n">
        <v>15158.06</v>
      </c>
      <c r="I1164" s="0" t="n">
        <v>44907.92</v>
      </c>
      <c r="J1164" s="0" t="str">
        <f aca="false">I1164-H1164</f>
        <v>29,749.86 €</v>
      </c>
      <c r="K1164" s="0" t="str">
        <f aca="false">H1164/I1164</f>
        <v>33.75%</v>
      </c>
      <c r="L1164" s="0" t="str">
        <f aca="false">N1164/P1164</f>
        <v>0.41%</v>
      </c>
      <c r="M1164" s="0" t="n">
        <v>2682</v>
      </c>
      <c r="N1164" s="0" t="n">
        <v>58934</v>
      </c>
      <c r="O1164" s="0" t="str">
        <f aca="false">H1164/N1164</f>
        <v>0.26 €</v>
      </c>
      <c r="P1164" s="0" t="n">
        <v>14328508</v>
      </c>
      <c r="Q1164" s="0" t="str">
        <f aca="false">I1164/H1164</f>
        <v>296%</v>
      </c>
      <c r="R1164" s="0" t="str">
        <f aca="false">I1164/M1164</f>
        <v>16.74 €</v>
      </c>
      <c r="S1164" s="0" t="str">
        <f aca="false">H1164/M1164</f>
        <v>5.65 €</v>
      </c>
      <c r="T1164" s="0" t="str">
        <f aca="false">M1164/N1164</f>
        <v>5%</v>
      </c>
    </row>
    <row r="1165" customFormat="false" ht="15.75" hidden="false" customHeight="true" outlineLevel="0" collapsed="false">
      <c r="B1165" s="0" t="s">
        <v>139</v>
      </c>
      <c r="C1165" s="0" t="s">
        <v>3</v>
      </c>
      <c r="F1165" s="0" t="n">
        <v>2020</v>
      </c>
      <c r="G1165" s="0" t="n">
        <v>6</v>
      </c>
      <c r="H1165" s="0" t="n">
        <v>7067.28</v>
      </c>
      <c r="I1165" s="0" t="n">
        <v>24173.47</v>
      </c>
      <c r="J1165" s="0" t="str">
        <f aca="false">I1165-H1165</f>
        <v>17,106.19 €</v>
      </c>
      <c r="K1165" s="0" t="str">
        <f aca="false">H1165/I1165</f>
        <v>29.24%</v>
      </c>
      <c r="L1165" s="0" t="str">
        <f aca="false">N1165/P1165</f>
        <v>0.52%</v>
      </c>
      <c r="M1165" s="0" t="n">
        <v>1537</v>
      </c>
      <c r="N1165" s="0" t="n">
        <v>32277</v>
      </c>
      <c r="O1165" s="0" t="str">
        <f aca="false">H1165/N1165</f>
        <v>0.22 €</v>
      </c>
      <c r="P1165" s="0" t="n">
        <v>6207700</v>
      </c>
      <c r="Q1165" s="0" t="str">
        <f aca="false">I1165/H1165</f>
        <v>342%</v>
      </c>
      <c r="R1165" s="0" t="str">
        <f aca="false">I1165/M1165</f>
        <v>15.73 €</v>
      </c>
      <c r="S1165" s="0" t="str">
        <f aca="false">H1165/M1165</f>
        <v>4.60 €</v>
      </c>
      <c r="T1165" s="0" t="str">
        <f aca="false">M1165/N1165</f>
        <v>5%</v>
      </c>
    </row>
    <row r="1166" customFormat="false" ht="15.75" hidden="false" customHeight="true" outlineLevel="0" collapsed="false">
      <c r="B1166" s="0" t="s">
        <v>139</v>
      </c>
      <c r="C1166" s="0" t="s">
        <v>3</v>
      </c>
      <c r="F1166" s="0" t="n">
        <v>2020</v>
      </c>
      <c r="G1166" s="0" t="n">
        <v>7</v>
      </c>
      <c r="H1166" s="0" t="n">
        <v>3788.45</v>
      </c>
      <c r="I1166" s="0" t="n">
        <v>14494.6</v>
      </c>
      <c r="J1166" s="0" t="str">
        <f aca="false">I1166-H1166</f>
        <v>10,706.15 €</v>
      </c>
      <c r="K1166" s="0" t="str">
        <f aca="false">H1166/I1166</f>
        <v>26.14%</v>
      </c>
      <c r="L1166" s="0" t="str">
        <f aca="false">N1166/P1166</f>
        <v>0.50%</v>
      </c>
      <c r="M1166" s="0" t="n">
        <v>943</v>
      </c>
      <c r="N1166" s="0" t="n">
        <v>19213</v>
      </c>
      <c r="O1166" s="0" t="str">
        <f aca="false">H1166/N1166</f>
        <v>0.20 €</v>
      </c>
      <c r="P1166" s="0" t="n">
        <v>3850058</v>
      </c>
      <c r="Q1166" s="0" t="str">
        <f aca="false">I1166/H1166</f>
        <v>383%</v>
      </c>
      <c r="R1166" s="0" t="str">
        <f aca="false">I1166/M1166</f>
        <v>15.37 €</v>
      </c>
      <c r="S1166" s="0" t="str">
        <f aca="false">H1166/M1166</f>
        <v>4.02 €</v>
      </c>
      <c r="T1166" s="0" t="str">
        <f aca="false">M1166/N1166</f>
        <v>5%</v>
      </c>
    </row>
    <row r="1167" customFormat="false" ht="15.75" hidden="false" customHeight="true" outlineLevel="0" collapsed="false">
      <c r="B1167" s="0" t="s">
        <v>140</v>
      </c>
      <c r="C1167" s="0" t="s">
        <v>3</v>
      </c>
      <c r="F1167" s="0" t="n">
        <v>2020</v>
      </c>
      <c r="G1167" s="0" t="n">
        <v>2</v>
      </c>
      <c r="H1167" s="0" t="n">
        <v>474.26</v>
      </c>
      <c r="I1167" s="0" t="n">
        <v>1201.7</v>
      </c>
      <c r="J1167" s="0" t="str">
        <f aca="false">I1167-H1167</f>
        <v>727.44 €</v>
      </c>
      <c r="K1167" s="0" t="str">
        <f aca="false">H1167/I1167</f>
        <v>39.47%</v>
      </c>
      <c r="L1167" s="0" t="str">
        <f aca="false">N1167/P1167</f>
        <v>0.13%</v>
      </c>
      <c r="M1167" s="0" t="n">
        <v>73</v>
      </c>
      <c r="N1167" s="0" t="n">
        <v>1096</v>
      </c>
      <c r="O1167" s="0" t="str">
        <f aca="false">H1167/N1167</f>
        <v>0.43 €</v>
      </c>
      <c r="P1167" s="0" t="n">
        <v>856221</v>
      </c>
      <c r="Q1167" s="0" t="str">
        <f aca="false">I1167/H1167</f>
        <v>253%</v>
      </c>
      <c r="R1167" s="0" t="str">
        <f aca="false">I1167/M1167</f>
        <v>16.46 €</v>
      </c>
      <c r="S1167" s="0" t="str">
        <f aca="false">H1167/M1167</f>
        <v>6.50 €</v>
      </c>
      <c r="T1167" s="0" t="str">
        <f aca="false">M1167/N1167</f>
        <v>7%</v>
      </c>
      <c r="X1167" s="0" t="n">
        <v>35.45</v>
      </c>
    </row>
    <row r="1168" customFormat="false" ht="15.75" hidden="false" customHeight="true" outlineLevel="0" collapsed="false">
      <c r="B1168" s="0" t="s">
        <v>140</v>
      </c>
      <c r="C1168" s="0" t="s">
        <v>3</v>
      </c>
      <c r="F1168" s="0" t="n">
        <v>2020</v>
      </c>
      <c r="G1168" s="0" t="n">
        <v>3</v>
      </c>
      <c r="H1168" s="0" t="n">
        <v>409.04</v>
      </c>
      <c r="I1168" s="0" t="n">
        <v>1856</v>
      </c>
      <c r="J1168" s="0" t="str">
        <f aca="false">I1168-H1168</f>
        <v>1,446.96 €</v>
      </c>
      <c r="K1168" s="0" t="str">
        <f aca="false">H1168/I1168</f>
        <v>22.04%</v>
      </c>
      <c r="L1168" s="0" t="str">
        <f aca="false">N1168/P1168</f>
        <v>0.10%</v>
      </c>
      <c r="M1168" s="0" t="n">
        <v>80</v>
      </c>
      <c r="N1168" s="0" t="n">
        <v>1303</v>
      </c>
      <c r="O1168" s="0" t="str">
        <f aca="false">H1168/N1168</f>
        <v>0.31 €</v>
      </c>
      <c r="P1168" s="0" t="n">
        <v>1292671</v>
      </c>
      <c r="Q1168" s="0" t="str">
        <f aca="false">I1168/H1168</f>
        <v>454%</v>
      </c>
      <c r="R1168" s="0" t="str">
        <f aca="false">I1168/M1168</f>
        <v>23.20 €</v>
      </c>
      <c r="S1168" s="0" t="str">
        <f aca="false">H1168/M1168</f>
        <v>5.11 €</v>
      </c>
      <c r="T1168" s="0" t="str">
        <f aca="false">M1168/N1168</f>
        <v>6%</v>
      </c>
    </row>
    <row r="1169" customFormat="false" ht="15.75" hidden="false" customHeight="true" outlineLevel="0" collapsed="false">
      <c r="B1169" s="0" t="s">
        <v>140</v>
      </c>
      <c r="C1169" s="0" t="s">
        <v>3</v>
      </c>
      <c r="F1169" s="0" t="n">
        <v>2020</v>
      </c>
      <c r="G1169" s="0" t="n">
        <v>4</v>
      </c>
      <c r="H1169" s="0" t="n">
        <v>352.58</v>
      </c>
      <c r="I1169" s="0" t="n">
        <v>1482.9</v>
      </c>
      <c r="J1169" s="0" t="str">
        <f aca="false">I1169-H1169</f>
        <v>1,130.32 €</v>
      </c>
      <c r="K1169" s="0" t="str">
        <f aca="false">H1169/I1169</f>
        <v>23.78%</v>
      </c>
      <c r="L1169" s="0" t="str">
        <f aca="false">N1169/P1169</f>
        <v>0.17%</v>
      </c>
      <c r="M1169" s="0" t="n">
        <v>77</v>
      </c>
      <c r="N1169" s="0" t="n">
        <v>1066</v>
      </c>
      <c r="O1169" s="0" t="str">
        <f aca="false">H1169/N1169</f>
        <v>0.33 €</v>
      </c>
      <c r="P1169" s="0" t="n">
        <v>620145</v>
      </c>
      <c r="Q1169" s="0" t="str">
        <f aca="false">I1169/H1169</f>
        <v>421%</v>
      </c>
      <c r="R1169" s="0" t="str">
        <f aca="false">I1169/M1169</f>
        <v>19.26 €</v>
      </c>
      <c r="S1169" s="0" t="str">
        <f aca="false">H1169/M1169</f>
        <v>4.58 €</v>
      </c>
      <c r="T1169" s="0" t="str">
        <f aca="false">M1169/N1169</f>
        <v>7%</v>
      </c>
    </row>
    <row r="1170" customFormat="false" ht="15.75" hidden="false" customHeight="true" outlineLevel="0" collapsed="false">
      <c r="B1170" s="0" t="s">
        <v>140</v>
      </c>
      <c r="C1170" s="0" t="s">
        <v>3</v>
      </c>
      <c r="F1170" s="0" t="n">
        <v>2020</v>
      </c>
      <c r="G1170" s="0" t="n">
        <v>5</v>
      </c>
      <c r="H1170" s="0" t="n">
        <v>178</v>
      </c>
      <c r="I1170" s="0" t="n">
        <v>1016.7</v>
      </c>
      <c r="J1170" s="0" t="str">
        <f aca="false">I1170-H1170</f>
        <v>838.70 €</v>
      </c>
      <c r="K1170" s="0" t="str">
        <f aca="false">H1170/I1170</f>
        <v>17.51%</v>
      </c>
      <c r="L1170" s="0" t="str">
        <f aca="false">N1170/P1170</f>
        <v>0.25%</v>
      </c>
      <c r="M1170" s="0" t="n">
        <v>55</v>
      </c>
      <c r="N1170" s="0" t="n">
        <v>578</v>
      </c>
      <c r="O1170" s="0" t="str">
        <f aca="false">H1170/N1170</f>
        <v>0.31 €</v>
      </c>
      <c r="P1170" s="0" t="n">
        <v>235406</v>
      </c>
      <c r="Q1170" s="0" t="str">
        <f aca="false">I1170/H1170</f>
        <v>571%</v>
      </c>
      <c r="R1170" s="0" t="str">
        <f aca="false">I1170/M1170</f>
        <v>18.49 €</v>
      </c>
      <c r="S1170" s="0" t="str">
        <f aca="false">H1170/M1170</f>
        <v>3.24 €</v>
      </c>
      <c r="T1170" s="0" t="str">
        <f aca="false">M1170/N1170</f>
        <v>10%</v>
      </c>
    </row>
    <row r="1171" customFormat="false" ht="15.75" hidden="false" customHeight="true" outlineLevel="0" collapsed="false">
      <c r="B1171" s="0" t="s">
        <v>140</v>
      </c>
      <c r="C1171" s="0" t="s">
        <v>3</v>
      </c>
      <c r="F1171" s="0" t="n">
        <v>2020</v>
      </c>
      <c r="G1171" s="0" t="n">
        <v>6</v>
      </c>
      <c r="H1171" s="0" t="n">
        <v>806.88</v>
      </c>
      <c r="I1171" s="0" t="n">
        <v>1624.7</v>
      </c>
      <c r="J1171" s="0" t="str">
        <f aca="false">I1171-H1171</f>
        <v>817.82 €</v>
      </c>
      <c r="K1171" s="0" t="str">
        <f aca="false">H1171/I1171</f>
        <v>49.66%</v>
      </c>
      <c r="L1171" s="0" t="str">
        <f aca="false">N1171/P1171</f>
        <v>0.18%</v>
      </c>
      <c r="M1171" s="0" t="n">
        <v>95</v>
      </c>
      <c r="N1171" s="0" t="n">
        <v>1560</v>
      </c>
      <c r="O1171" s="0" t="str">
        <f aca="false">H1171/N1171</f>
        <v>0.52 €</v>
      </c>
      <c r="P1171" s="0" t="n">
        <v>862062</v>
      </c>
      <c r="Q1171" s="0" t="str">
        <f aca="false">I1171/H1171</f>
        <v>201%</v>
      </c>
      <c r="R1171" s="0" t="str">
        <f aca="false">I1171/M1171</f>
        <v>17.10 €</v>
      </c>
      <c r="S1171" s="0" t="str">
        <f aca="false">H1171/M1171</f>
        <v>8.49 €</v>
      </c>
      <c r="T1171" s="0" t="str">
        <f aca="false">M1171/N1171</f>
        <v>6%</v>
      </c>
    </row>
    <row r="1172" customFormat="false" ht="15.75" hidden="false" customHeight="true" outlineLevel="0" collapsed="false">
      <c r="B1172" s="0" t="s">
        <v>140</v>
      </c>
      <c r="C1172" s="0" t="s">
        <v>3</v>
      </c>
      <c r="F1172" s="0" t="n">
        <v>2020</v>
      </c>
      <c r="G1172" s="0" t="n">
        <v>7</v>
      </c>
      <c r="H1172" s="0" t="n">
        <v>605</v>
      </c>
      <c r="I1172" s="0" t="n">
        <v>1059</v>
      </c>
      <c r="J1172" s="0" t="str">
        <f aca="false">I1172-H1172</f>
        <v>454.00 €</v>
      </c>
      <c r="K1172" s="0" t="str">
        <f aca="false">H1172/I1172</f>
        <v>57.13%</v>
      </c>
      <c r="L1172" s="0" t="str">
        <f aca="false">N1172/P1172</f>
        <v>0.17%</v>
      </c>
      <c r="M1172" s="0" t="n">
        <v>72</v>
      </c>
      <c r="N1172" s="0" t="n">
        <v>1059</v>
      </c>
      <c r="O1172" s="0" t="str">
        <f aca="false">H1172/N1172</f>
        <v>0.57 €</v>
      </c>
      <c r="P1172" s="0" t="n">
        <v>609054</v>
      </c>
      <c r="Q1172" s="0" t="str">
        <f aca="false">I1172/H1172</f>
        <v>175%</v>
      </c>
      <c r="R1172" s="0" t="str">
        <f aca="false">I1172/M1172</f>
        <v>14.71 €</v>
      </c>
      <c r="S1172" s="0" t="str">
        <f aca="false">H1172/M1172</f>
        <v>8.40 €</v>
      </c>
      <c r="T1172" s="0" t="str">
        <f aca="false">M1172/N1172</f>
        <v>7%</v>
      </c>
    </row>
    <row r="1173" customFormat="false" ht="15.75" hidden="false" customHeight="true" outlineLevel="0" collapsed="false">
      <c r="B1173" s="0" t="s">
        <v>141</v>
      </c>
      <c r="C1173" s="0" t="s">
        <v>3</v>
      </c>
      <c r="F1173" s="0" t="n">
        <v>2020</v>
      </c>
      <c r="G1173" s="0" t="n">
        <v>2</v>
      </c>
      <c r="H1173" s="0" t="n">
        <v>4458.46</v>
      </c>
      <c r="I1173" s="0" t="n">
        <v>8369.81</v>
      </c>
      <c r="J1173" s="0" t="str">
        <f aca="false">I1173-H1173</f>
        <v>3,911.35 €</v>
      </c>
      <c r="K1173" s="0" t="str">
        <f aca="false">H1173/I1173</f>
        <v>53.27%</v>
      </c>
      <c r="L1173" s="0" t="str">
        <f aca="false">N1173/P1173</f>
        <v>0.72%</v>
      </c>
      <c r="M1173" s="0" t="n">
        <v>384</v>
      </c>
      <c r="N1173" s="0" t="n">
        <v>14768</v>
      </c>
      <c r="O1173" s="0" t="str">
        <f aca="false">H1173/N1173</f>
        <v>0.30 €</v>
      </c>
      <c r="P1173" s="0" t="n">
        <v>2058754</v>
      </c>
      <c r="Q1173" s="0" t="str">
        <f aca="false">I1173/H1173</f>
        <v>188%</v>
      </c>
      <c r="R1173" s="0" t="str">
        <f aca="false">I1173/M1173</f>
        <v>21.80 €</v>
      </c>
      <c r="S1173" s="0" t="str">
        <f aca="false">H1173/M1173</f>
        <v>11.61 €</v>
      </c>
      <c r="T1173" s="0" t="str">
        <f aca="false">M1173/N1173</f>
        <v>3%</v>
      </c>
      <c r="X1173" s="0" t="n">
        <v>1734.59</v>
      </c>
    </row>
    <row r="1174" customFormat="false" ht="15.75" hidden="false" customHeight="true" outlineLevel="0" collapsed="false">
      <c r="B1174" s="0" t="s">
        <v>141</v>
      </c>
      <c r="C1174" s="0" t="s">
        <v>3</v>
      </c>
      <c r="F1174" s="0" t="n">
        <v>2020</v>
      </c>
      <c r="G1174" s="0" t="n">
        <v>3</v>
      </c>
      <c r="H1174" s="0" t="n">
        <v>2608.24</v>
      </c>
      <c r="I1174" s="0" t="n">
        <v>10131.75</v>
      </c>
      <c r="J1174" s="0" t="str">
        <f aca="false">I1174-H1174</f>
        <v>7,523.51 €</v>
      </c>
      <c r="K1174" s="0" t="str">
        <f aca="false">H1174/I1174</f>
        <v>25.74%</v>
      </c>
      <c r="L1174" s="0" t="str">
        <f aca="false">N1174/P1174</f>
        <v>0.58%</v>
      </c>
      <c r="M1174" s="0" t="n">
        <v>479</v>
      </c>
      <c r="N1174" s="0" t="n">
        <v>12467</v>
      </c>
      <c r="O1174" s="0" t="str">
        <f aca="false">H1174/N1174</f>
        <v>0.21 €</v>
      </c>
      <c r="P1174" s="0" t="n">
        <v>2135882</v>
      </c>
      <c r="Q1174" s="0" t="str">
        <f aca="false">I1174/H1174</f>
        <v>388%</v>
      </c>
      <c r="R1174" s="0" t="str">
        <f aca="false">I1174/M1174</f>
        <v>21.15 €</v>
      </c>
      <c r="S1174" s="0" t="str">
        <f aca="false">H1174/M1174</f>
        <v>5.45 €</v>
      </c>
      <c r="T1174" s="0" t="str">
        <f aca="false">M1174/N1174</f>
        <v>4%</v>
      </c>
    </row>
    <row r="1175" customFormat="false" ht="15.75" hidden="false" customHeight="true" outlineLevel="0" collapsed="false">
      <c r="B1175" s="0" t="s">
        <v>141</v>
      </c>
      <c r="C1175" s="0" t="s">
        <v>3</v>
      </c>
      <c r="F1175" s="0" t="n">
        <v>2020</v>
      </c>
      <c r="G1175" s="0" t="n">
        <v>4</v>
      </c>
      <c r="H1175" s="0" t="n">
        <v>1427.86</v>
      </c>
      <c r="I1175" s="0" t="n">
        <v>7871.13</v>
      </c>
      <c r="J1175" s="0" t="str">
        <f aca="false">I1175-H1175</f>
        <v>6,443.27 €</v>
      </c>
      <c r="K1175" s="0" t="str">
        <f aca="false">H1175/I1175</f>
        <v>18.14%</v>
      </c>
      <c r="L1175" s="0" t="str">
        <f aca="false">N1175/P1175</f>
        <v>0.97%</v>
      </c>
      <c r="M1175" s="0" t="n">
        <v>420</v>
      </c>
      <c r="N1175" s="0" t="n">
        <v>11640</v>
      </c>
      <c r="O1175" s="0" t="str">
        <f aca="false">H1175/N1175</f>
        <v>0.12 €</v>
      </c>
      <c r="P1175" s="0" t="n">
        <v>1199553</v>
      </c>
      <c r="Q1175" s="0" t="str">
        <f aca="false">I1175/H1175</f>
        <v>551%</v>
      </c>
      <c r="R1175" s="0" t="str">
        <f aca="false">I1175/M1175</f>
        <v>18.74 €</v>
      </c>
      <c r="S1175" s="0" t="str">
        <f aca="false">H1175/M1175</f>
        <v>3.40 €</v>
      </c>
      <c r="T1175" s="0" t="str">
        <f aca="false">M1175/N1175</f>
        <v>4%</v>
      </c>
    </row>
    <row r="1176" customFormat="false" ht="15.75" hidden="false" customHeight="true" outlineLevel="0" collapsed="false">
      <c r="B1176" s="0" t="s">
        <v>141</v>
      </c>
      <c r="C1176" s="0" t="s">
        <v>3</v>
      </c>
      <c r="F1176" s="0" t="n">
        <v>2020</v>
      </c>
      <c r="G1176" s="0" t="n">
        <v>5</v>
      </c>
      <c r="H1176" s="0" t="n">
        <v>2079.68</v>
      </c>
      <c r="I1176" s="0" t="n">
        <v>14570.22</v>
      </c>
      <c r="J1176" s="0" t="str">
        <f aca="false">I1176-H1176</f>
        <v>12,490.54 €</v>
      </c>
      <c r="K1176" s="0" t="str">
        <f aca="false">H1176/I1176</f>
        <v>14.27%</v>
      </c>
      <c r="L1176" s="0" t="str">
        <f aca="false">N1176/P1176</f>
        <v>0.62%</v>
      </c>
      <c r="M1176" s="0" t="n">
        <v>851</v>
      </c>
      <c r="N1176" s="0" t="n">
        <v>14265</v>
      </c>
      <c r="O1176" s="0" t="str">
        <f aca="false">H1176/N1176</f>
        <v>0.15 €</v>
      </c>
      <c r="P1176" s="0" t="n">
        <v>2302785</v>
      </c>
      <c r="Q1176" s="0" t="str">
        <f aca="false">I1176/H1176</f>
        <v>701%</v>
      </c>
      <c r="R1176" s="0" t="str">
        <f aca="false">I1176/M1176</f>
        <v>17.12 €</v>
      </c>
      <c r="S1176" s="0" t="str">
        <f aca="false">H1176/M1176</f>
        <v>2.44 €</v>
      </c>
      <c r="T1176" s="0" t="str">
        <f aca="false">M1176/N1176</f>
        <v>6%</v>
      </c>
    </row>
    <row r="1177" customFormat="false" ht="15.75" hidden="false" customHeight="true" outlineLevel="0" collapsed="false">
      <c r="B1177" s="0" t="s">
        <v>141</v>
      </c>
      <c r="C1177" s="0" t="s">
        <v>3</v>
      </c>
      <c r="F1177" s="0" t="n">
        <v>2020</v>
      </c>
      <c r="G1177" s="0" t="n">
        <v>6</v>
      </c>
      <c r="H1177" s="0" t="n">
        <v>1313.44</v>
      </c>
      <c r="I1177" s="0" t="n">
        <v>10412.61</v>
      </c>
      <c r="J1177" s="0" t="str">
        <f aca="false">I1177-H1177</f>
        <v>9,099.17 €</v>
      </c>
      <c r="K1177" s="0" t="str">
        <f aca="false">H1177/I1177</f>
        <v>12.61%</v>
      </c>
      <c r="L1177" s="0" t="str">
        <f aca="false">N1177/P1177</f>
        <v>0.60%</v>
      </c>
      <c r="M1177" s="0" t="n">
        <v>595</v>
      </c>
      <c r="N1177" s="0" t="n">
        <v>10262</v>
      </c>
      <c r="O1177" s="0" t="str">
        <f aca="false">H1177/N1177</f>
        <v>0.13 €</v>
      </c>
      <c r="P1177" s="0" t="n">
        <v>1723221</v>
      </c>
      <c r="Q1177" s="0" t="str">
        <f aca="false">I1177/H1177</f>
        <v>793%</v>
      </c>
      <c r="R1177" s="0" t="str">
        <f aca="false">I1177/M1177</f>
        <v>17.50 €</v>
      </c>
      <c r="S1177" s="0" t="str">
        <f aca="false">H1177/M1177</f>
        <v>2.21 €</v>
      </c>
      <c r="T1177" s="0" t="str">
        <f aca="false">M1177/N1177</f>
        <v>6%</v>
      </c>
    </row>
    <row r="1178" customFormat="false" ht="15.75" hidden="false" customHeight="true" outlineLevel="0" collapsed="false">
      <c r="B1178" s="0" t="s">
        <v>141</v>
      </c>
      <c r="C1178" s="0" t="s">
        <v>3</v>
      </c>
      <c r="F1178" s="0" t="n">
        <v>2020</v>
      </c>
      <c r="G1178" s="0" t="n">
        <v>7</v>
      </c>
      <c r="H1178" s="0" t="n">
        <v>1123.67</v>
      </c>
      <c r="I1178" s="0" t="n">
        <v>10477.05</v>
      </c>
      <c r="J1178" s="0" t="str">
        <f aca="false">I1178-H1178</f>
        <v>9,353.38 €</v>
      </c>
      <c r="K1178" s="0" t="str">
        <f aca="false">H1178/I1178</f>
        <v>10.73%</v>
      </c>
      <c r="L1178" s="0" t="str">
        <f aca="false">N1178/P1178</f>
        <v>0.90%</v>
      </c>
      <c r="M1178" s="0" t="n">
        <v>641</v>
      </c>
      <c r="N1178" s="0" t="n">
        <v>6330</v>
      </c>
      <c r="O1178" s="0" t="str">
        <f aca="false">H1178/N1178</f>
        <v>0.18 €</v>
      </c>
      <c r="P1178" s="0" t="n">
        <v>705234</v>
      </c>
      <c r="Q1178" s="0" t="str">
        <f aca="false">I1178/H1178</f>
        <v>932%</v>
      </c>
      <c r="R1178" s="0" t="str">
        <f aca="false">I1178/M1178</f>
        <v>16.34 €</v>
      </c>
      <c r="S1178" s="0" t="str">
        <f aca="false">H1178/M1178</f>
        <v>1.75 €</v>
      </c>
      <c r="T1178" s="0" t="str">
        <f aca="false">M1178/N1178</f>
        <v>10%</v>
      </c>
    </row>
    <row r="1179" customFormat="false" ht="15.75" hidden="false" customHeight="true" outlineLevel="0" collapsed="false">
      <c r="B1179" s="0" t="s">
        <v>142</v>
      </c>
      <c r="C1179" s="0" t="s">
        <v>3</v>
      </c>
      <c r="F1179" s="0" t="n">
        <v>2020</v>
      </c>
      <c r="G1179" s="0" t="n">
        <v>2</v>
      </c>
      <c r="H1179" s="0" t="n">
        <v>525.26</v>
      </c>
      <c r="I1179" s="0" t="n">
        <v>1509.28</v>
      </c>
      <c r="J1179" s="0" t="str">
        <f aca="false">I1179-H1179</f>
        <v>984.02 €</v>
      </c>
      <c r="K1179" s="0" t="str">
        <f aca="false">H1179/I1179</f>
        <v>34.80%</v>
      </c>
      <c r="L1179" s="0" t="str">
        <f aca="false">N1179/P1179</f>
        <v>0.29%</v>
      </c>
      <c r="M1179" s="0" t="n">
        <v>97</v>
      </c>
      <c r="N1179" s="0" t="n">
        <v>2669</v>
      </c>
      <c r="O1179" s="0" t="str">
        <f aca="false">H1179/N1179</f>
        <v>0.20 €</v>
      </c>
      <c r="P1179" s="0" t="n">
        <v>925731</v>
      </c>
      <c r="Q1179" s="0" t="str">
        <f aca="false">I1179/H1179</f>
        <v>287%</v>
      </c>
      <c r="R1179" s="0" t="str">
        <f aca="false">I1179/M1179</f>
        <v>15.56 €</v>
      </c>
      <c r="S1179" s="0" t="str">
        <f aca="false">H1179/M1179</f>
        <v>5.42 €</v>
      </c>
      <c r="T1179" s="0" t="str">
        <f aca="false">M1179/N1179</f>
        <v>4%</v>
      </c>
      <c r="X1179" s="0" t="n">
        <v>79.64</v>
      </c>
    </row>
    <row r="1180" customFormat="false" ht="15.75" hidden="false" customHeight="true" outlineLevel="0" collapsed="false">
      <c r="B1180" s="0" t="s">
        <v>142</v>
      </c>
      <c r="C1180" s="0" t="s">
        <v>3</v>
      </c>
      <c r="F1180" s="0" t="n">
        <v>2020</v>
      </c>
      <c r="G1180" s="0" t="n">
        <v>3</v>
      </c>
      <c r="H1180" s="0" t="n">
        <v>1421.03</v>
      </c>
      <c r="I1180" s="0" t="n">
        <v>2716.5</v>
      </c>
      <c r="J1180" s="0" t="str">
        <f aca="false">I1180-H1180</f>
        <v>1,295.47 €</v>
      </c>
      <c r="K1180" s="0" t="str">
        <f aca="false">H1180/I1180</f>
        <v>52.31%</v>
      </c>
      <c r="L1180" s="0" t="str">
        <f aca="false">N1180/P1180</f>
        <v>0.48%</v>
      </c>
      <c r="M1180" s="0" t="n">
        <v>210</v>
      </c>
      <c r="N1180" s="0" t="n">
        <v>8286</v>
      </c>
      <c r="O1180" s="0" t="str">
        <f aca="false">H1180/N1180</f>
        <v>0.17 €</v>
      </c>
      <c r="P1180" s="0" t="n">
        <v>1735704</v>
      </c>
      <c r="Q1180" s="0" t="str">
        <f aca="false">I1180/H1180</f>
        <v>191%</v>
      </c>
      <c r="R1180" s="0" t="str">
        <f aca="false">I1180/M1180</f>
        <v>12.94 €</v>
      </c>
      <c r="S1180" s="0" t="str">
        <f aca="false">H1180/M1180</f>
        <v>6.77 €</v>
      </c>
      <c r="T1180" s="0" t="str">
        <f aca="false">M1180/N1180</f>
        <v>3%</v>
      </c>
    </row>
    <row r="1181" customFormat="false" ht="15.75" hidden="false" customHeight="true" outlineLevel="0" collapsed="false">
      <c r="B1181" s="0" t="s">
        <v>142</v>
      </c>
      <c r="C1181" s="0" t="s">
        <v>3</v>
      </c>
      <c r="F1181" s="0" t="n">
        <v>2020</v>
      </c>
      <c r="G1181" s="0" t="n">
        <v>4</v>
      </c>
      <c r="H1181" s="0" t="n">
        <v>1576.49</v>
      </c>
      <c r="I1181" s="0" t="n">
        <v>3574.42</v>
      </c>
      <c r="J1181" s="0" t="str">
        <f aca="false">I1181-H1181</f>
        <v>1,997.93 €</v>
      </c>
      <c r="K1181" s="0" t="str">
        <f aca="false">H1181/I1181</f>
        <v>44.10%</v>
      </c>
      <c r="L1181" s="0" t="str">
        <f aca="false">N1181/P1181</f>
        <v>0.77%</v>
      </c>
      <c r="M1181" s="0" t="n">
        <v>272</v>
      </c>
      <c r="N1181" s="0" t="n">
        <v>8936</v>
      </c>
      <c r="O1181" s="0" t="str">
        <f aca="false">H1181/N1181</f>
        <v>0.18 €</v>
      </c>
      <c r="P1181" s="0" t="n">
        <v>1154630</v>
      </c>
      <c r="Q1181" s="0" t="str">
        <f aca="false">I1181/H1181</f>
        <v>227%</v>
      </c>
      <c r="R1181" s="0" t="str">
        <f aca="false">I1181/M1181</f>
        <v>13.14 €</v>
      </c>
      <c r="S1181" s="0" t="str">
        <f aca="false">H1181/M1181</f>
        <v>5.80 €</v>
      </c>
      <c r="T1181" s="0" t="str">
        <f aca="false">M1181/N1181</f>
        <v>3%</v>
      </c>
    </row>
    <row r="1182" customFormat="false" ht="15.75" hidden="false" customHeight="true" outlineLevel="0" collapsed="false">
      <c r="B1182" s="0" t="s">
        <v>142</v>
      </c>
      <c r="C1182" s="0" t="s">
        <v>3</v>
      </c>
      <c r="F1182" s="0" t="n">
        <v>2020</v>
      </c>
      <c r="G1182" s="0" t="n">
        <v>5</v>
      </c>
      <c r="H1182" s="0" t="n">
        <v>2241.68</v>
      </c>
      <c r="I1182" s="0" t="n">
        <v>3377.5</v>
      </c>
      <c r="J1182" s="0" t="str">
        <f aca="false">I1182-H1182</f>
        <v>1,135.82 €</v>
      </c>
      <c r="K1182" s="0" t="str">
        <f aca="false">H1182/I1182</f>
        <v>66.37%</v>
      </c>
      <c r="L1182" s="0" t="str">
        <f aca="false">N1182/P1182</f>
        <v>0.38%</v>
      </c>
      <c r="M1182" s="0" t="n">
        <v>238</v>
      </c>
      <c r="N1182" s="0" t="n">
        <v>10619</v>
      </c>
      <c r="O1182" s="0" t="str">
        <f aca="false">H1182/N1182</f>
        <v>0.21 €</v>
      </c>
      <c r="P1182" s="0" t="n">
        <v>2815593</v>
      </c>
      <c r="Q1182" s="0" t="str">
        <f aca="false">I1182/H1182</f>
        <v>151%</v>
      </c>
      <c r="R1182" s="0" t="str">
        <f aca="false">I1182/M1182</f>
        <v>14.19 €</v>
      </c>
      <c r="S1182" s="0" t="str">
        <f aca="false">H1182/M1182</f>
        <v>9.42 €</v>
      </c>
      <c r="T1182" s="0" t="str">
        <f aca="false">M1182/N1182</f>
        <v>2%</v>
      </c>
    </row>
    <row r="1183" customFormat="false" ht="15.75" hidden="false" customHeight="true" outlineLevel="0" collapsed="false">
      <c r="B1183" s="0" t="s">
        <v>142</v>
      </c>
      <c r="C1183" s="0" t="s">
        <v>3</v>
      </c>
      <c r="F1183" s="0" t="n">
        <v>2020</v>
      </c>
      <c r="G1183" s="0" t="n">
        <v>6</v>
      </c>
      <c r="H1183" s="0" t="n">
        <v>1251.74</v>
      </c>
      <c r="I1183" s="0" t="n">
        <v>3056.93</v>
      </c>
      <c r="J1183" s="0" t="str">
        <f aca="false">I1183-H1183</f>
        <v>1,805.19 €</v>
      </c>
      <c r="K1183" s="0" t="str">
        <f aca="false">H1183/I1183</f>
        <v>40.95%</v>
      </c>
      <c r="L1183" s="0" t="str">
        <f aca="false">N1183/P1183</f>
        <v>0.45%</v>
      </c>
      <c r="M1183" s="0" t="n">
        <v>234</v>
      </c>
      <c r="N1183" s="0" t="n">
        <v>6562</v>
      </c>
      <c r="O1183" s="0" t="str">
        <f aca="false">H1183/N1183</f>
        <v>0.19 €</v>
      </c>
      <c r="P1183" s="0" t="n">
        <v>1443059</v>
      </c>
      <c r="Q1183" s="0" t="str">
        <f aca="false">I1183/H1183</f>
        <v>244%</v>
      </c>
      <c r="R1183" s="0" t="str">
        <f aca="false">I1183/M1183</f>
        <v>13.06 €</v>
      </c>
      <c r="S1183" s="0" t="str">
        <f aca="false">H1183/M1183</f>
        <v>5.35 €</v>
      </c>
      <c r="T1183" s="0" t="str">
        <f aca="false">M1183/N1183</f>
        <v>4%</v>
      </c>
    </row>
    <row r="1184" customFormat="false" ht="15.75" hidden="false" customHeight="true" outlineLevel="0" collapsed="false">
      <c r="B1184" s="0" t="s">
        <v>142</v>
      </c>
      <c r="C1184" s="0" t="s">
        <v>3</v>
      </c>
      <c r="F1184" s="0" t="n">
        <v>2020</v>
      </c>
      <c r="G1184" s="0" t="n">
        <v>7</v>
      </c>
      <c r="H1184" s="0" t="n">
        <v>838.95</v>
      </c>
      <c r="I1184" s="0" t="n">
        <v>2006.93</v>
      </c>
      <c r="J1184" s="0" t="str">
        <f aca="false">I1184-H1184</f>
        <v>1,167.98 €</v>
      </c>
      <c r="K1184" s="0" t="str">
        <f aca="false">H1184/I1184</f>
        <v>41.80%</v>
      </c>
      <c r="L1184" s="0" t="str">
        <f aca="false">N1184/P1184</f>
        <v>0.41%</v>
      </c>
      <c r="M1184" s="0" t="n">
        <v>156</v>
      </c>
      <c r="N1184" s="0" t="n">
        <v>5297</v>
      </c>
      <c r="O1184" s="0" t="str">
        <f aca="false">H1184/N1184</f>
        <v>0.16 €</v>
      </c>
      <c r="P1184" s="0" t="n">
        <v>1287068</v>
      </c>
      <c r="Q1184" s="0" t="str">
        <f aca="false">I1184/H1184</f>
        <v>239%</v>
      </c>
      <c r="R1184" s="0" t="str">
        <f aca="false">I1184/M1184</f>
        <v>12.86 €</v>
      </c>
      <c r="S1184" s="0" t="str">
        <f aca="false">H1184/M1184</f>
        <v>5.38 €</v>
      </c>
      <c r="T1184" s="0" t="str">
        <f aca="false">M1184/N1184</f>
        <v>3%</v>
      </c>
    </row>
    <row r="1185" customFormat="false" ht="15.75" hidden="false" customHeight="true" outlineLevel="0" collapsed="false">
      <c r="B1185" s="0" t="s">
        <v>143</v>
      </c>
      <c r="C1185" s="0" t="s">
        <v>3</v>
      </c>
      <c r="F1185" s="0" t="n">
        <v>2020</v>
      </c>
      <c r="G1185" s="0" t="n">
        <v>2</v>
      </c>
      <c r="H1185" s="0" t="n">
        <v>97.03</v>
      </c>
      <c r="I1185" s="0" t="n">
        <v>388.4</v>
      </c>
      <c r="J1185" s="0" t="str">
        <f aca="false">I1185-H1185</f>
        <v>291.37 €</v>
      </c>
      <c r="K1185" s="0" t="str">
        <f aca="false">H1185/I1185</f>
        <v>24.98%</v>
      </c>
      <c r="L1185" s="0" t="str">
        <f aca="false">N1185/P1185</f>
        <v>0.34%</v>
      </c>
      <c r="M1185" s="0" t="n">
        <v>18</v>
      </c>
      <c r="N1185" s="0" t="n">
        <v>720</v>
      </c>
      <c r="O1185" s="0" t="str">
        <f aca="false">H1185/N1185</f>
        <v>0.13 €</v>
      </c>
      <c r="P1185" s="0" t="n">
        <v>214742</v>
      </c>
      <c r="Q1185" s="0" t="str">
        <f aca="false">I1185/H1185</f>
        <v>400%</v>
      </c>
      <c r="R1185" s="0" t="str">
        <f aca="false">I1185/M1185</f>
        <v>21.58 €</v>
      </c>
      <c r="S1185" s="0" t="str">
        <f aca="false">H1185/M1185</f>
        <v>5.39 €</v>
      </c>
      <c r="T1185" s="0" t="str">
        <f aca="false">M1185/N1185</f>
        <v>3%</v>
      </c>
      <c r="X1185" s="0" t="n">
        <v>149.57</v>
      </c>
    </row>
    <row r="1186" customFormat="false" ht="15.75" hidden="false" customHeight="true" outlineLevel="0" collapsed="false">
      <c r="B1186" s="0" t="s">
        <v>143</v>
      </c>
      <c r="C1186" s="0" t="s">
        <v>3</v>
      </c>
      <c r="F1186" s="0" t="n">
        <v>2020</v>
      </c>
      <c r="G1186" s="0" t="n">
        <v>3</v>
      </c>
      <c r="H1186" s="0" t="n">
        <v>206.68</v>
      </c>
      <c r="I1186" s="0" t="n">
        <v>710.2</v>
      </c>
      <c r="J1186" s="0" t="str">
        <f aca="false">I1186-H1186</f>
        <v>503.52 €</v>
      </c>
      <c r="K1186" s="0" t="str">
        <f aca="false">H1186/I1186</f>
        <v>29.10%</v>
      </c>
      <c r="L1186" s="0" t="str">
        <f aca="false">N1186/P1186</f>
        <v>0.34%</v>
      </c>
      <c r="M1186" s="0" t="n">
        <v>22</v>
      </c>
      <c r="N1186" s="0" t="n">
        <v>1146</v>
      </c>
      <c r="O1186" s="0" t="str">
        <f aca="false">H1186/N1186</f>
        <v>0.18 €</v>
      </c>
      <c r="P1186" s="0" t="n">
        <v>339975</v>
      </c>
      <c r="Q1186" s="0" t="str">
        <f aca="false">I1186/H1186</f>
        <v>344%</v>
      </c>
      <c r="R1186" s="0" t="str">
        <f aca="false">I1186/M1186</f>
        <v>32.28 €</v>
      </c>
      <c r="S1186" s="0" t="str">
        <f aca="false">H1186/M1186</f>
        <v>9.39 €</v>
      </c>
      <c r="T1186" s="0" t="str">
        <f aca="false">M1186/N1186</f>
        <v>2%</v>
      </c>
    </row>
    <row r="1187" customFormat="false" ht="15.75" hidden="false" customHeight="true" outlineLevel="0" collapsed="false">
      <c r="B1187" s="0" t="s">
        <v>143</v>
      </c>
      <c r="C1187" s="0" t="s">
        <v>3</v>
      </c>
      <c r="F1187" s="0" t="n">
        <v>2020</v>
      </c>
      <c r="G1187" s="0" t="n">
        <v>4</v>
      </c>
      <c r="H1187" s="0" t="n">
        <v>300.71</v>
      </c>
      <c r="I1187" s="0" t="n">
        <v>268.64</v>
      </c>
      <c r="J1187" s="0" t="str">
        <f aca="false">I1187-H1187</f>
        <v>- 32.07 €</v>
      </c>
      <c r="K1187" s="0" t="str">
        <f aca="false">H1187/I1187</f>
        <v>111.94%</v>
      </c>
      <c r="L1187" s="0" t="str">
        <f aca="false">N1187/P1187</f>
        <v>0.42%</v>
      </c>
      <c r="M1187" s="0" t="n">
        <v>10</v>
      </c>
      <c r="N1187" s="0" t="n">
        <v>1049</v>
      </c>
      <c r="O1187" s="0" t="str">
        <f aca="false">H1187/N1187</f>
        <v>0.29 €</v>
      </c>
      <c r="P1187" s="0" t="n">
        <v>250590</v>
      </c>
      <c r="Q1187" s="0" t="str">
        <f aca="false">I1187/H1187</f>
        <v>89%</v>
      </c>
      <c r="R1187" s="0" t="str">
        <f aca="false">I1187/M1187</f>
        <v>26.86 €</v>
      </c>
      <c r="S1187" s="0" t="str">
        <f aca="false">H1187/M1187</f>
        <v>30.07 €</v>
      </c>
      <c r="T1187" s="0" t="str">
        <f aca="false">M1187/N1187</f>
        <v>1%</v>
      </c>
    </row>
    <row r="1188" customFormat="false" ht="15.75" hidden="false" customHeight="true" outlineLevel="0" collapsed="false">
      <c r="B1188" s="0" t="s">
        <v>143</v>
      </c>
      <c r="C1188" s="0" t="s">
        <v>50</v>
      </c>
      <c r="F1188" s="0" t="n">
        <v>2020</v>
      </c>
      <c r="G1188" s="0" t="n">
        <v>4</v>
      </c>
      <c r="H1188" s="0" t="n">
        <v>279.5</v>
      </c>
      <c r="I1188" s="0" t="n">
        <v>527.31</v>
      </c>
      <c r="J1188" s="0" t="str">
        <f aca="false">I1188-H1188</f>
        <v>247.81 €</v>
      </c>
      <c r="K1188" s="0" t="str">
        <f aca="false">H1188/I1188</f>
        <v>53.00%</v>
      </c>
      <c r="L1188" s="0" t="str">
        <f aca="false">N1188/P1188</f>
        <v>0.62%</v>
      </c>
      <c r="M1188" s="0" t="n">
        <v>22</v>
      </c>
      <c r="N1188" s="0" t="n">
        <v>1217</v>
      </c>
      <c r="O1188" s="0" t="str">
        <f aca="false">H1188/N1188</f>
        <v>0.23 €</v>
      </c>
      <c r="P1188" s="0" t="n">
        <v>196877</v>
      </c>
      <c r="Q1188" s="0" t="str">
        <f aca="false">I1188/H1188</f>
        <v>189%</v>
      </c>
      <c r="R1188" s="0" t="str">
        <f aca="false">I1188/M1188</f>
        <v>23.97 €</v>
      </c>
      <c r="S1188" s="0" t="str">
        <f aca="false">H1188/M1188</f>
        <v>12.70 €</v>
      </c>
      <c r="T1188" s="0" t="str">
        <f aca="false">M1188/N1188</f>
        <v>2%</v>
      </c>
    </row>
    <row r="1189" customFormat="false" ht="15.75" hidden="false" customHeight="true" outlineLevel="0" collapsed="false">
      <c r="B1189" s="0" t="s">
        <v>143</v>
      </c>
      <c r="C1189" s="0" t="s">
        <v>51</v>
      </c>
      <c r="F1189" s="0" t="n">
        <v>2020</v>
      </c>
      <c r="G1189" s="0" t="n">
        <v>4</v>
      </c>
      <c r="H1189" s="0" t="n">
        <v>301.55</v>
      </c>
      <c r="I1189" s="0" t="n">
        <v>39.97</v>
      </c>
      <c r="J1189" s="0" t="str">
        <f aca="false">I1189-H1189</f>
        <v>- 261.58 €</v>
      </c>
      <c r="K1189" s="0" t="str">
        <f aca="false">H1189/I1189</f>
        <v>754.44%</v>
      </c>
      <c r="L1189" s="0" t="str">
        <f aca="false">N1189/P1189</f>
        <v>0.41%</v>
      </c>
      <c r="M1189" s="0" t="n">
        <v>1</v>
      </c>
      <c r="N1189" s="0" t="n">
        <v>1406</v>
      </c>
      <c r="O1189" s="0" t="str">
        <f aca="false">H1189/N1189</f>
        <v>0.21 €</v>
      </c>
      <c r="P1189" s="0" t="n">
        <v>342927</v>
      </c>
      <c r="Q1189" s="0" t="str">
        <f aca="false">I1189/H1189</f>
        <v>13%</v>
      </c>
      <c r="R1189" s="0" t="str">
        <f aca="false">I1189/M1189</f>
        <v>39.97 €</v>
      </c>
      <c r="S1189" s="0" t="str">
        <f aca="false">H1189/M1189</f>
        <v>301.55 €</v>
      </c>
      <c r="T1189" s="0" t="str">
        <f aca="false">M1189/N1189</f>
        <v>0%</v>
      </c>
    </row>
    <row r="1190" customFormat="false" ht="15.75" hidden="false" customHeight="true" outlineLevel="0" collapsed="false">
      <c r="B1190" s="0" t="s">
        <v>143</v>
      </c>
      <c r="C1190" s="0" t="s">
        <v>3</v>
      </c>
      <c r="F1190" s="0" t="n">
        <v>2020</v>
      </c>
      <c r="G1190" s="0" t="n">
        <v>5</v>
      </c>
      <c r="H1190" s="0" t="n">
        <v>866.36</v>
      </c>
      <c r="I1190" s="0" t="n">
        <v>1049.89</v>
      </c>
      <c r="J1190" s="0" t="str">
        <f aca="false">I1190-H1190</f>
        <v>183.53 €</v>
      </c>
      <c r="K1190" s="0" t="str">
        <f aca="false">H1190/I1190</f>
        <v>82.52%</v>
      </c>
      <c r="L1190" s="0" t="str">
        <f aca="false">N1190/P1190</f>
        <v>0.30%</v>
      </c>
      <c r="M1190" s="0" t="n">
        <v>43</v>
      </c>
      <c r="N1190" s="0" t="n">
        <v>2682</v>
      </c>
      <c r="O1190" s="0" t="str">
        <f aca="false">H1190/N1190</f>
        <v>0.32 €</v>
      </c>
      <c r="P1190" s="0" t="n">
        <v>881016</v>
      </c>
      <c r="Q1190" s="0" t="str">
        <f aca="false">I1190/H1190</f>
        <v>121%</v>
      </c>
      <c r="R1190" s="0" t="str">
        <f aca="false">I1190/M1190</f>
        <v>24.42 €</v>
      </c>
      <c r="S1190" s="0" t="str">
        <f aca="false">H1190/M1190</f>
        <v>20.15 €</v>
      </c>
      <c r="T1190" s="0" t="str">
        <f aca="false">M1190/N1190</f>
        <v>2%</v>
      </c>
    </row>
    <row r="1191" customFormat="false" ht="15.75" hidden="false" customHeight="true" outlineLevel="0" collapsed="false">
      <c r="B1191" s="0" t="s">
        <v>143</v>
      </c>
      <c r="C1191" s="0" t="s">
        <v>50</v>
      </c>
      <c r="F1191" s="0" t="n">
        <v>2020</v>
      </c>
      <c r="G1191" s="0" t="n">
        <v>5</v>
      </c>
      <c r="H1191" s="0" t="n">
        <v>312.36</v>
      </c>
      <c r="I1191" s="0" t="n">
        <v>668.34</v>
      </c>
      <c r="J1191" s="0" t="str">
        <f aca="false">I1191-H1191</f>
        <v>355.98 €</v>
      </c>
      <c r="K1191" s="0" t="str">
        <f aca="false">H1191/I1191</f>
        <v>46.74%</v>
      </c>
      <c r="L1191" s="0" t="str">
        <f aca="false">N1191/P1191</f>
        <v>0.49%</v>
      </c>
      <c r="M1191" s="0" t="n">
        <v>22</v>
      </c>
      <c r="N1191" s="0" t="n">
        <v>840</v>
      </c>
      <c r="O1191" s="0" t="str">
        <f aca="false">H1191/N1191</f>
        <v>0.37 €</v>
      </c>
      <c r="P1191" s="0" t="n">
        <v>170024</v>
      </c>
      <c r="Q1191" s="0" t="str">
        <f aca="false">I1191/H1191</f>
        <v>214%</v>
      </c>
      <c r="R1191" s="0" t="str">
        <f aca="false">I1191/M1191</f>
        <v>30.38 €</v>
      </c>
      <c r="S1191" s="0" t="str">
        <f aca="false">H1191/M1191</f>
        <v>14.20 €</v>
      </c>
      <c r="T1191" s="0" t="str">
        <f aca="false">M1191/N1191</f>
        <v>3%</v>
      </c>
    </row>
    <row r="1192" customFormat="false" ht="15.75" hidden="false" customHeight="true" outlineLevel="0" collapsed="false">
      <c r="B1192" s="0" t="s">
        <v>143</v>
      </c>
      <c r="C1192" s="0" t="s">
        <v>51</v>
      </c>
      <c r="F1192" s="0" t="n">
        <v>2020</v>
      </c>
      <c r="G1192" s="0" t="n">
        <v>5</v>
      </c>
      <c r="H1192" s="0" t="n">
        <v>310.45</v>
      </c>
      <c r="I1192" s="0" t="n">
        <v>501.55</v>
      </c>
      <c r="J1192" s="0" t="str">
        <f aca="false">I1192-H1192</f>
        <v>191.10 €</v>
      </c>
      <c r="K1192" s="0" t="str">
        <f aca="false">H1192/I1192</f>
        <v>61.90%</v>
      </c>
      <c r="L1192" s="0" t="str">
        <f aca="false">N1192/P1192</f>
        <v>0.43%</v>
      </c>
      <c r="M1192" s="0" t="n">
        <v>14</v>
      </c>
      <c r="N1192" s="0" t="n">
        <v>1078</v>
      </c>
      <c r="O1192" s="0" t="str">
        <f aca="false">H1192/N1192</f>
        <v>0.29 €</v>
      </c>
      <c r="P1192" s="0" t="n">
        <v>248172</v>
      </c>
      <c r="Q1192" s="0" t="str">
        <f aca="false">I1192/H1192</f>
        <v>162%</v>
      </c>
      <c r="R1192" s="0" t="str">
        <f aca="false">I1192/M1192</f>
        <v>35.83 €</v>
      </c>
      <c r="S1192" s="0" t="str">
        <f aca="false">H1192/M1192</f>
        <v>22.18 €</v>
      </c>
      <c r="T1192" s="0" t="str">
        <f aca="false">M1192/N1192</f>
        <v>1%</v>
      </c>
    </row>
    <row r="1193" customFormat="false" ht="15.75" hidden="false" customHeight="true" outlineLevel="0" collapsed="false">
      <c r="B1193" s="0" t="s">
        <v>144</v>
      </c>
      <c r="C1193" s="0" t="s">
        <v>3</v>
      </c>
      <c r="F1193" s="0" t="n">
        <v>2020</v>
      </c>
      <c r="G1193" s="0" t="n">
        <v>2</v>
      </c>
      <c r="H1193" s="0" t="n">
        <v>131.39</v>
      </c>
      <c r="I1193" s="0" t="n">
        <v>234.25</v>
      </c>
      <c r="J1193" s="0" t="str">
        <f aca="false">I1193-H1193</f>
        <v>102.86 €</v>
      </c>
      <c r="K1193" s="0" t="str">
        <f aca="false">H1193/I1193</f>
        <v>56.09%</v>
      </c>
      <c r="L1193" s="0" t="str">
        <f aca="false">N1193/P1193</f>
        <v>0.29%</v>
      </c>
      <c r="M1193" s="0" t="n">
        <v>17</v>
      </c>
      <c r="N1193" s="0" t="n">
        <v>261</v>
      </c>
      <c r="O1193" s="0" t="str">
        <f aca="false">H1193/N1193</f>
        <v>0.50 €</v>
      </c>
      <c r="P1193" s="0" t="n">
        <v>89280</v>
      </c>
      <c r="Q1193" s="0" t="str">
        <f aca="false">I1193/H1193</f>
        <v>178%</v>
      </c>
      <c r="R1193" s="0" t="str">
        <f aca="false">I1193/M1193</f>
        <v>13.78 €</v>
      </c>
      <c r="S1193" s="0" t="str">
        <f aca="false">H1193/M1193</f>
        <v>7.73 €</v>
      </c>
      <c r="T1193" s="0" t="str">
        <f aca="false">M1193/N1193</f>
        <v>7%</v>
      </c>
      <c r="X1193" s="0" t="n">
        <v>135.14</v>
      </c>
    </row>
    <row r="1194" customFormat="false" ht="15.75" hidden="false" customHeight="true" outlineLevel="0" collapsed="false">
      <c r="B1194" s="0" t="s">
        <v>144</v>
      </c>
      <c r="C1194" s="0" t="s">
        <v>3</v>
      </c>
      <c r="F1194" s="0" t="n">
        <v>2020</v>
      </c>
      <c r="G1194" s="0" t="n">
        <v>3</v>
      </c>
      <c r="H1194" s="0" t="n">
        <v>685.36</v>
      </c>
      <c r="I1194" s="0" t="n">
        <v>2271.52</v>
      </c>
      <c r="J1194" s="0" t="str">
        <f aca="false">I1194-H1194</f>
        <v>1,586.16 €</v>
      </c>
      <c r="K1194" s="0" t="str">
        <f aca="false">H1194/I1194</f>
        <v>30.17%</v>
      </c>
      <c r="L1194" s="0" t="str">
        <f aca="false">N1194/P1194</f>
        <v>0.28%</v>
      </c>
      <c r="M1194" s="0" t="n">
        <v>139</v>
      </c>
      <c r="N1194" s="0" t="n">
        <v>3054</v>
      </c>
      <c r="O1194" s="0" t="str">
        <f aca="false">H1194/N1194</f>
        <v>0.22 €</v>
      </c>
      <c r="P1194" s="0" t="n">
        <v>1078283</v>
      </c>
      <c r="Q1194" s="0" t="str">
        <f aca="false">I1194/H1194</f>
        <v>331%</v>
      </c>
      <c r="R1194" s="0" t="str">
        <f aca="false">I1194/M1194</f>
        <v>16.34 €</v>
      </c>
      <c r="S1194" s="0" t="str">
        <f aca="false">H1194/M1194</f>
        <v>4.93 €</v>
      </c>
      <c r="T1194" s="0" t="str">
        <f aca="false">M1194/N1194</f>
        <v>5%</v>
      </c>
    </row>
    <row r="1195" customFormat="false" ht="15.75" hidden="false" customHeight="true" outlineLevel="0" collapsed="false">
      <c r="B1195" s="0" t="s">
        <v>144</v>
      </c>
      <c r="C1195" s="0" t="s">
        <v>3</v>
      </c>
      <c r="F1195" s="0" t="n">
        <v>2020</v>
      </c>
      <c r="G1195" s="0" t="n">
        <v>4</v>
      </c>
      <c r="H1195" s="0" t="n">
        <v>627.29</v>
      </c>
      <c r="I1195" s="0" t="n">
        <v>2772.55</v>
      </c>
      <c r="J1195" s="0" t="str">
        <f aca="false">I1195-H1195</f>
        <v>2,145.26 €</v>
      </c>
      <c r="K1195" s="0" t="str">
        <f aca="false">H1195/I1195</f>
        <v>22.63%</v>
      </c>
      <c r="L1195" s="0" t="str">
        <f aca="false">N1195/P1195</f>
        <v>0.40%</v>
      </c>
      <c r="M1195" s="0" t="n">
        <v>189</v>
      </c>
      <c r="N1195" s="0" t="n">
        <v>3065</v>
      </c>
      <c r="O1195" s="0" t="str">
        <f aca="false">H1195/N1195</f>
        <v>0.20 €</v>
      </c>
      <c r="P1195" s="0" t="n">
        <v>766548</v>
      </c>
      <c r="Q1195" s="0" t="str">
        <f aca="false">I1195/H1195</f>
        <v>442%</v>
      </c>
      <c r="R1195" s="0" t="str">
        <f aca="false">I1195/M1195</f>
        <v>14.67 €</v>
      </c>
      <c r="S1195" s="0" t="str">
        <f aca="false">H1195/M1195</f>
        <v>3.32 €</v>
      </c>
      <c r="T1195" s="0" t="str">
        <f aca="false">M1195/N1195</f>
        <v>6%</v>
      </c>
    </row>
    <row r="1196" customFormat="false" ht="15.75" hidden="false" customHeight="true" outlineLevel="0" collapsed="false">
      <c r="B1196" s="0" t="s">
        <v>144</v>
      </c>
      <c r="C1196" s="0" t="s">
        <v>3</v>
      </c>
      <c r="F1196" s="0" t="n">
        <v>2020</v>
      </c>
      <c r="G1196" s="0" t="n">
        <v>5</v>
      </c>
      <c r="H1196" s="0" t="n">
        <v>620.01</v>
      </c>
      <c r="I1196" s="0" t="n">
        <v>2151.25</v>
      </c>
      <c r="J1196" s="0" t="str">
        <f aca="false">I1196-H1196</f>
        <v>1,531.24 €</v>
      </c>
      <c r="K1196" s="0" t="str">
        <f aca="false">H1196/I1196</f>
        <v>28.82%</v>
      </c>
      <c r="L1196" s="0" t="str">
        <f aca="false">N1196/P1196</f>
        <v>0.28%</v>
      </c>
      <c r="M1196" s="0" t="n">
        <v>139</v>
      </c>
      <c r="N1196" s="0" t="n">
        <v>2613</v>
      </c>
      <c r="O1196" s="0" t="str">
        <f aca="false">H1196/N1196</f>
        <v>0.24 €</v>
      </c>
      <c r="P1196" s="0" t="n">
        <v>934744</v>
      </c>
      <c r="Q1196" s="0" t="str">
        <f aca="false">I1196/H1196</f>
        <v>347%</v>
      </c>
      <c r="R1196" s="0" t="str">
        <f aca="false">I1196/M1196</f>
        <v>15.48 €</v>
      </c>
      <c r="S1196" s="0" t="str">
        <f aca="false">H1196/M1196</f>
        <v>4.46 €</v>
      </c>
      <c r="T1196" s="0" t="str">
        <f aca="false">M1196/N1196</f>
        <v>5%</v>
      </c>
    </row>
    <row r="1197" customFormat="false" ht="15.75" hidden="false" customHeight="true" outlineLevel="0" collapsed="false">
      <c r="B1197" s="0" t="s">
        <v>144</v>
      </c>
      <c r="C1197" s="0" t="s">
        <v>3</v>
      </c>
      <c r="F1197" s="0" t="n">
        <v>2020</v>
      </c>
      <c r="G1197" s="0" t="n">
        <v>6</v>
      </c>
      <c r="H1197" s="0" t="n">
        <v>599.45</v>
      </c>
      <c r="I1197" s="0" t="n">
        <v>2043.4</v>
      </c>
      <c r="J1197" s="0" t="str">
        <f aca="false">I1197-H1197</f>
        <v>1,443.95 €</v>
      </c>
      <c r="K1197" s="0" t="str">
        <f aca="false">H1197/I1197</f>
        <v>29.34%</v>
      </c>
      <c r="L1197" s="0" t="str">
        <f aca="false">N1197/P1197</f>
        <v>0.29%</v>
      </c>
      <c r="M1197" s="0" t="n">
        <v>120</v>
      </c>
      <c r="N1197" s="0" t="n">
        <v>2586</v>
      </c>
      <c r="O1197" s="0" t="str">
        <f aca="false">H1197/N1197</f>
        <v>0.23 €</v>
      </c>
      <c r="P1197" s="0" t="n">
        <v>877964</v>
      </c>
      <c r="Q1197" s="0" t="str">
        <f aca="false">I1197/H1197</f>
        <v>341%</v>
      </c>
      <c r="R1197" s="0" t="str">
        <f aca="false">I1197/M1197</f>
        <v>17.03 €</v>
      </c>
      <c r="S1197" s="0" t="str">
        <f aca="false">H1197/M1197</f>
        <v>5.00 €</v>
      </c>
      <c r="T1197" s="0" t="str">
        <f aca="false">M1197/N1197</f>
        <v>5%</v>
      </c>
    </row>
    <row r="1198" customFormat="false" ht="15.75" hidden="false" customHeight="true" outlineLevel="0" collapsed="false">
      <c r="B1198" s="0" t="s">
        <v>144</v>
      </c>
      <c r="C1198" s="0" t="s">
        <v>3</v>
      </c>
      <c r="F1198" s="0" t="n">
        <v>2020</v>
      </c>
      <c r="G1198" s="0" t="n">
        <v>7</v>
      </c>
      <c r="H1198" s="0" t="n">
        <v>619.94</v>
      </c>
      <c r="I1198" s="0" t="n">
        <v>2247.95</v>
      </c>
      <c r="J1198" s="0" t="str">
        <f aca="false">I1198-H1198</f>
        <v>1,628.01 €</v>
      </c>
      <c r="K1198" s="0" t="str">
        <f aca="false">H1198/I1198</f>
        <v>27.58%</v>
      </c>
      <c r="L1198" s="0" t="str">
        <f aca="false">N1198/P1198</f>
        <v>0.32%</v>
      </c>
      <c r="M1198" s="0" t="n">
        <v>155</v>
      </c>
      <c r="N1198" s="0" t="n">
        <v>2600</v>
      </c>
      <c r="O1198" s="0" t="str">
        <f aca="false">H1198/N1198</f>
        <v>0.24 €</v>
      </c>
      <c r="P1198" s="0" t="n">
        <v>809725</v>
      </c>
      <c r="Q1198" s="0" t="str">
        <f aca="false">I1198/H1198</f>
        <v>363%</v>
      </c>
      <c r="R1198" s="0" t="str">
        <f aca="false">I1198/M1198</f>
        <v>14.50 €</v>
      </c>
      <c r="S1198" s="0" t="str">
        <f aca="false">H1198/M1198</f>
        <v>4.00 €</v>
      </c>
      <c r="T1198" s="0" t="str">
        <f aca="false">M1198/N1198</f>
        <v>6%</v>
      </c>
    </row>
    <row r="1199" customFormat="false" ht="15.75" hidden="false" customHeight="true" outlineLevel="0" collapsed="false">
      <c r="B1199" s="0" t="s">
        <v>145</v>
      </c>
      <c r="C1199" s="0" t="s">
        <v>3</v>
      </c>
      <c r="F1199" s="0" t="n">
        <v>2020</v>
      </c>
      <c r="G1199" s="0" t="n">
        <v>2</v>
      </c>
      <c r="H1199" s="0" t="n">
        <v>3142.49</v>
      </c>
      <c r="I1199" s="0" t="n">
        <v>5628.85</v>
      </c>
      <c r="J1199" s="0" t="str">
        <f aca="false">I1199-H1199</f>
        <v>2,486.36 €</v>
      </c>
      <c r="K1199" s="0" t="str">
        <f aca="false">H1199/I1199</f>
        <v>55.83%</v>
      </c>
      <c r="L1199" s="0" t="str">
        <f aca="false">N1199/P1199</f>
        <v>0.29%</v>
      </c>
      <c r="M1199" s="0" t="n">
        <v>273</v>
      </c>
      <c r="N1199" s="0" t="n">
        <v>2571</v>
      </c>
      <c r="O1199" s="0" t="str">
        <f aca="false">H1199/N1199</f>
        <v>1.22 €</v>
      </c>
      <c r="P1199" s="0" t="n">
        <v>873248</v>
      </c>
      <c r="Q1199" s="0" t="str">
        <f aca="false">I1199/H1199</f>
        <v>179%</v>
      </c>
      <c r="R1199" s="0" t="str">
        <f aca="false">I1199/M1199</f>
        <v>20.62 €</v>
      </c>
      <c r="S1199" s="0" t="str">
        <f aca="false">H1199/M1199</f>
        <v>11.51 €</v>
      </c>
      <c r="T1199" s="0" t="str">
        <f aca="false">M1199/N1199</f>
        <v>11%</v>
      </c>
      <c r="X1199" s="0" t="n">
        <v>2580.36</v>
      </c>
    </row>
    <row r="1200" customFormat="false" ht="15.75" hidden="false" customHeight="true" outlineLevel="0" collapsed="false">
      <c r="B1200" s="0" t="s">
        <v>145</v>
      </c>
      <c r="C1200" s="0" t="s">
        <v>3</v>
      </c>
      <c r="F1200" s="0" t="n">
        <v>2020</v>
      </c>
      <c r="G1200" s="0" t="n">
        <v>3</v>
      </c>
      <c r="H1200" s="0" t="n">
        <v>1604.97</v>
      </c>
      <c r="I1200" s="0" t="n">
        <v>2622.58</v>
      </c>
      <c r="J1200" s="0" t="str">
        <f aca="false">I1200-H1200</f>
        <v>1,017.61 €</v>
      </c>
      <c r="K1200" s="0" t="str">
        <f aca="false">H1200/I1200</f>
        <v>61.20%</v>
      </c>
      <c r="L1200" s="0" t="str">
        <f aca="false">N1200/P1200</f>
        <v>0.31%</v>
      </c>
      <c r="M1200" s="0" t="n">
        <v>129</v>
      </c>
      <c r="N1200" s="0" t="n">
        <v>1563</v>
      </c>
      <c r="O1200" s="0" t="str">
        <f aca="false">H1200/N1200</f>
        <v>1.03 €</v>
      </c>
      <c r="P1200" s="0" t="n">
        <v>503516</v>
      </c>
      <c r="Q1200" s="0" t="str">
        <f aca="false">I1200/H1200</f>
        <v>163%</v>
      </c>
      <c r="R1200" s="0" t="str">
        <f aca="false">I1200/M1200</f>
        <v>20.33 €</v>
      </c>
      <c r="S1200" s="0" t="str">
        <f aca="false">H1200/M1200</f>
        <v>12.44 €</v>
      </c>
      <c r="T1200" s="0" t="str">
        <f aca="false">M1200/N1200</f>
        <v>8%</v>
      </c>
    </row>
    <row r="1201" customFormat="false" ht="15.75" hidden="false" customHeight="true" outlineLevel="0" collapsed="false">
      <c r="B1201" s="0" t="s">
        <v>145</v>
      </c>
      <c r="C1201" s="0" t="s">
        <v>3</v>
      </c>
      <c r="F1201" s="0" t="n">
        <v>2020</v>
      </c>
      <c r="G1201" s="0" t="n">
        <v>4</v>
      </c>
      <c r="H1201" s="0" t="n">
        <v>2791.65</v>
      </c>
      <c r="I1201" s="0" t="n">
        <v>2942.44</v>
      </c>
      <c r="J1201" s="0" t="str">
        <f aca="false">I1201-H1201</f>
        <v>150.79 €</v>
      </c>
      <c r="K1201" s="0" t="str">
        <f aca="false">H1201/I1201</f>
        <v>94.88%</v>
      </c>
      <c r="L1201" s="0" t="str">
        <f aca="false">N1201/P1201</f>
        <v>0.26%</v>
      </c>
      <c r="M1201" s="0" t="n">
        <v>146</v>
      </c>
      <c r="N1201" s="0" t="n">
        <v>3082</v>
      </c>
      <c r="O1201" s="0" t="str">
        <f aca="false">H1201/N1201</f>
        <v>0.91 €</v>
      </c>
      <c r="P1201" s="0" t="n">
        <v>1192764</v>
      </c>
      <c r="Q1201" s="0" t="str">
        <f aca="false">I1201/H1201</f>
        <v>105%</v>
      </c>
      <c r="R1201" s="0" t="str">
        <f aca="false">I1201/M1201</f>
        <v>20.15 €</v>
      </c>
      <c r="S1201" s="0" t="str">
        <f aca="false">H1201/M1201</f>
        <v>19.12 €</v>
      </c>
      <c r="T1201" s="0" t="str">
        <f aca="false">M1201/N1201</f>
        <v>5%</v>
      </c>
    </row>
    <row r="1202" customFormat="false" ht="15.75" hidden="false" customHeight="true" outlineLevel="0" collapsed="false">
      <c r="B1202" s="0" t="s">
        <v>146</v>
      </c>
      <c r="C1202" s="0" t="s">
        <v>3</v>
      </c>
      <c r="F1202" s="0" t="n">
        <v>2020</v>
      </c>
      <c r="G1202" s="0" t="n">
        <v>3</v>
      </c>
      <c r="H1202" s="0" t="n">
        <v>1197.82</v>
      </c>
      <c r="I1202" s="0" t="n">
        <v>1819.52</v>
      </c>
      <c r="J1202" s="0" t="str">
        <f aca="false">I1202-H1202</f>
        <v>621.70 €</v>
      </c>
      <c r="K1202" s="0" t="str">
        <f aca="false">H1202/I1202</f>
        <v>65.83%</v>
      </c>
      <c r="L1202" s="0" t="str">
        <f aca="false">N1202/P1202</f>
        <v>0.26%</v>
      </c>
      <c r="M1202" s="0" t="n">
        <v>60</v>
      </c>
      <c r="N1202" s="0" t="n">
        <v>2592</v>
      </c>
      <c r="O1202" s="0" t="str">
        <f aca="false">H1202/N1202</f>
        <v>0.46 €</v>
      </c>
      <c r="P1202" s="0" t="n">
        <v>978249</v>
      </c>
      <c r="Q1202" s="0" t="str">
        <f aca="false">I1202/H1202</f>
        <v>152%</v>
      </c>
      <c r="R1202" s="0" t="str">
        <f aca="false">I1202/M1202</f>
        <v>30.33 €</v>
      </c>
      <c r="S1202" s="0" t="str">
        <f aca="false">H1202/M1202</f>
        <v>19.96 €</v>
      </c>
      <c r="T1202" s="0" t="str">
        <f aca="false">M1202/N1202</f>
        <v>2%</v>
      </c>
    </row>
    <row r="1203" customFormat="false" ht="15.75" hidden="false" customHeight="true" outlineLevel="0" collapsed="false">
      <c r="B1203" s="0" t="s">
        <v>146</v>
      </c>
      <c r="C1203" s="0" t="s">
        <v>3</v>
      </c>
      <c r="F1203" s="0" t="n">
        <v>2020</v>
      </c>
      <c r="G1203" s="0" t="n">
        <v>4</v>
      </c>
      <c r="H1203" s="0" t="n">
        <v>901.96</v>
      </c>
      <c r="I1203" s="0" t="n">
        <v>1643.36</v>
      </c>
      <c r="J1203" s="0" t="str">
        <f aca="false">I1203-H1203</f>
        <v>741.40 €</v>
      </c>
      <c r="K1203" s="0" t="str">
        <f aca="false">H1203/I1203</f>
        <v>54.89%</v>
      </c>
      <c r="L1203" s="0" t="str">
        <f aca="false">N1203/P1203</f>
        <v>0.19%</v>
      </c>
      <c r="M1203" s="0" t="n">
        <v>45</v>
      </c>
      <c r="N1203" s="0" t="n">
        <v>4830</v>
      </c>
      <c r="O1203" s="0" t="str">
        <f aca="false">H1203/N1203</f>
        <v>0.19 €</v>
      </c>
      <c r="P1203" s="0" t="n">
        <v>2508753</v>
      </c>
      <c r="Q1203" s="0" t="str">
        <f aca="false">I1203/H1203</f>
        <v>182%</v>
      </c>
      <c r="R1203" s="0" t="str">
        <f aca="false">I1203/M1203</f>
        <v>36.52 €</v>
      </c>
      <c r="S1203" s="0" t="str">
        <f aca="false">H1203/M1203</f>
        <v>20.04 €</v>
      </c>
      <c r="T1203" s="0" t="str">
        <f aca="false">M1203/N1203</f>
        <v>1%</v>
      </c>
      <c r="X1203" s="0" t="n">
        <v>260.4</v>
      </c>
    </row>
    <row r="1204" customFormat="false" ht="15.75" hidden="false" customHeight="true" outlineLevel="0" collapsed="false">
      <c r="B1204" s="0" t="s">
        <v>146</v>
      </c>
      <c r="C1204" s="0" t="s">
        <v>3</v>
      </c>
      <c r="F1204" s="0" t="n">
        <v>2020</v>
      </c>
      <c r="G1204" s="0" t="n">
        <v>5</v>
      </c>
      <c r="H1204" s="0" t="n">
        <v>484.45</v>
      </c>
      <c r="I1204" s="0" t="n">
        <v>1805.8</v>
      </c>
      <c r="J1204" s="0" t="str">
        <f aca="false">I1204-H1204</f>
        <v>1,321.35 €</v>
      </c>
      <c r="K1204" s="0" t="str">
        <f aca="false">H1204/I1204</f>
        <v>26.83%</v>
      </c>
      <c r="L1204" s="0" t="str">
        <f aca="false">N1204/P1204</f>
        <v>0.25%</v>
      </c>
      <c r="M1204" s="0" t="n">
        <v>50</v>
      </c>
      <c r="N1204" s="0" t="n">
        <v>2461</v>
      </c>
      <c r="O1204" s="0" t="str">
        <f aca="false">H1204/N1204</f>
        <v>0.20 €</v>
      </c>
      <c r="P1204" s="0" t="n">
        <v>1000756</v>
      </c>
      <c r="Q1204" s="0" t="str">
        <f aca="false">I1204/H1204</f>
        <v>373%</v>
      </c>
      <c r="R1204" s="0" t="str">
        <f aca="false">I1204/M1204</f>
        <v>36.12 €</v>
      </c>
      <c r="S1204" s="0" t="str">
        <f aca="false">H1204/M1204</f>
        <v>9.69 €</v>
      </c>
      <c r="T1204" s="0" t="str">
        <f aca="false">M1204/N1204</f>
        <v>2%</v>
      </c>
    </row>
    <row r="1205" customFormat="false" ht="15.75" hidden="false" customHeight="true" outlineLevel="0" collapsed="false">
      <c r="B1205" s="0" t="s">
        <v>146</v>
      </c>
      <c r="C1205" s="0" t="s">
        <v>3</v>
      </c>
      <c r="F1205" s="0" t="n">
        <v>2020</v>
      </c>
      <c r="G1205" s="0" t="n">
        <v>6</v>
      </c>
      <c r="H1205" s="0" t="n">
        <v>1266.14</v>
      </c>
      <c r="I1205" s="0" t="n">
        <v>2802</v>
      </c>
      <c r="J1205" s="0" t="str">
        <f aca="false">I1205-H1205</f>
        <v>1,535.86 €</v>
      </c>
      <c r="K1205" s="0" t="str">
        <f aca="false">H1205/I1205</f>
        <v>45.19%</v>
      </c>
      <c r="L1205" s="0" t="str">
        <f aca="false">N1205/P1205</f>
        <v>0.37%</v>
      </c>
      <c r="M1205" s="0" t="n">
        <v>87</v>
      </c>
      <c r="N1205" s="0" t="n">
        <v>4214</v>
      </c>
      <c r="O1205" s="0" t="str">
        <f aca="false">H1205/N1205</f>
        <v>0.30 €</v>
      </c>
      <c r="P1205" s="0" t="n">
        <v>1150931</v>
      </c>
      <c r="Q1205" s="0" t="str">
        <f aca="false">I1205/H1205</f>
        <v>221%</v>
      </c>
      <c r="R1205" s="0" t="str">
        <f aca="false">I1205/M1205</f>
        <v>32.21 €</v>
      </c>
      <c r="S1205" s="0" t="str">
        <f aca="false">H1205/M1205</f>
        <v>14.55 €</v>
      </c>
      <c r="T1205" s="0" t="str">
        <f aca="false">M1205/N1205</f>
        <v>2%</v>
      </c>
    </row>
    <row r="1206" customFormat="false" ht="15.75" hidden="false" customHeight="true" outlineLevel="0" collapsed="false">
      <c r="B1206" s="0" t="s">
        <v>146</v>
      </c>
      <c r="C1206" s="0" t="s">
        <v>3</v>
      </c>
      <c r="F1206" s="0" t="n">
        <v>2020</v>
      </c>
      <c r="G1206" s="0" t="n">
        <v>7</v>
      </c>
      <c r="H1206" s="0" t="n">
        <v>1104.34</v>
      </c>
      <c r="I1206" s="0" t="n">
        <v>2491.93</v>
      </c>
      <c r="J1206" s="0" t="str">
        <f aca="false">I1206-H1206</f>
        <v>1,387.59 €</v>
      </c>
      <c r="K1206" s="0" t="str">
        <f aca="false">H1206/I1206</f>
        <v>44.32%</v>
      </c>
      <c r="L1206" s="0" t="str">
        <f aca="false">N1206/P1206</f>
        <v>0.37%</v>
      </c>
      <c r="M1206" s="0" t="n">
        <v>91</v>
      </c>
      <c r="N1206" s="0" t="n">
        <v>3511</v>
      </c>
      <c r="O1206" s="0" t="str">
        <f aca="false">H1206/N1206</f>
        <v>0.31 €</v>
      </c>
      <c r="P1206" s="0" t="n">
        <v>956150</v>
      </c>
      <c r="Q1206" s="0" t="str">
        <f aca="false">I1206/H1206</f>
        <v>226%</v>
      </c>
      <c r="R1206" s="0" t="str">
        <f aca="false">I1206/M1206</f>
        <v>27.38 €</v>
      </c>
      <c r="S1206" s="0" t="str">
        <f aca="false">H1206/M1206</f>
        <v>12.14 €</v>
      </c>
      <c r="T1206" s="0" t="str">
        <f aca="false">M1206/N1206</f>
        <v>3%</v>
      </c>
    </row>
    <row r="1207" customFormat="false" ht="15.75" hidden="false" customHeight="true" outlineLevel="0" collapsed="false">
      <c r="B1207" s="0" t="s">
        <v>147</v>
      </c>
      <c r="C1207" s="0" t="s">
        <v>3</v>
      </c>
      <c r="F1207" s="0" t="n">
        <v>2020</v>
      </c>
      <c r="G1207" s="0" t="n">
        <v>3</v>
      </c>
      <c r="H1207" s="0" t="n">
        <v>532.94</v>
      </c>
      <c r="I1207" s="0" t="n">
        <v>641.1</v>
      </c>
      <c r="J1207" s="0" t="str">
        <f aca="false">I1207-H1207</f>
        <v>108.16 €</v>
      </c>
      <c r="K1207" s="0" t="str">
        <f aca="false">H1207/I1207</f>
        <v>83.13%</v>
      </c>
      <c r="L1207" s="0" t="str">
        <f aca="false">N1207/P1207</f>
        <v>0.35%</v>
      </c>
      <c r="M1207" s="0" t="n">
        <v>69</v>
      </c>
      <c r="N1207" s="0" t="n">
        <v>1419</v>
      </c>
      <c r="O1207" s="0" t="str">
        <f aca="false">H1207/N1207</f>
        <v>0.38 €</v>
      </c>
      <c r="P1207" s="0" t="n">
        <v>401471</v>
      </c>
      <c r="Q1207" s="0" t="str">
        <f aca="false">I1207/H1207</f>
        <v>120%</v>
      </c>
      <c r="R1207" s="0" t="str">
        <f aca="false">I1207/M1207</f>
        <v>9.29 €</v>
      </c>
      <c r="S1207" s="0" t="str">
        <f aca="false">H1207/M1207</f>
        <v>7.72 €</v>
      </c>
      <c r="T1207" s="0" t="str">
        <f aca="false">M1207/N1207</f>
        <v>5%</v>
      </c>
    </row>
    <row r="1208" customFormat="false" ht="15.75" hidden="false" customHeight="true" outlineLevel="0" collapsed="false">
      <c r="B1208" s="0" t="s">
        <v>147</v>
      </c>
      <c r="C1208" s="0" t="s">
        <v>3</v>
      </c>
      <c r="F1208" s="0" t="n">
        <v>2020</v>
      </c>
      <c r="G1208" s="0" t="n">
        <v>4</v>
      </c>
      <c r="H1208" s="0" t="n">
        <v>640.2</v>
      </c>
      <c r="I1208" s="0" t="n">
        <v>916.58</v>
      </c>
      <c r="J1208" s="0" t="str">
        <f aca="false">I1208-H1208</f>
        <v>276.38 €</v>
      </c>
      <c r="K1208" s="0" t="str">
        <f aca="false">H1208/I1208</f>
        <v>69.85%</v>
      </c>
      <c r="L1208" s="0" t="str">
        <f aca="false">N1208/P1208</f>
        <v>0.47%</v>
      </c>
      <c r="M1208" s="0" t="n">
        <v>111</v>
      </c>
      <c r="N1208" s="0" t="n">
        <v>2238</v>
      </c>
      <c r="O1208" s="0" t="str">
        <f aca="false">H1208/N1208</f>
        <v>0.29 €</v>
      </c>
      <c r="P1208" s="0" t="n">
        <v>477666</v>
      </c>
      <c r="Q1208" s="0" t="str">
        <f aca="false">I1208/H1208</f>
        <v>143%</v>
      </c>
      <c r="R1208" s="0" t="str">
        <f aca="false">I1208/M1208</f>
        <v>8.26 €</v>
      </c>
      <c r="S1208" s="0" t="str">
        <f aca="false">H1208/M1208</f>
        <v>5.77 €</v>
      </c>
      <c r="T1208" s="0" t="str">
        <f aca="false">M1208/N1208</f>
        <v>5%</v>
      </c>
      <c r="X1208" s="0" t="n">
        <v>11024.85</v>
      </c>
    </row>
    <row r="1209" customFormat="false" ht="15.75" hidden="false" customHeight="true" outlineLevel="0" collapsed="false">
      <c r="B1209" s="0" t="s">
        <v>147</v>
      </c>
      <c r="C1209" s="0" t="s">
        <v>3</v>
      </c>
      <c r="F1209" s="0" t="n">
        <v>2020</v>
      </c>
      <c r="G1209" s="0" t="n">
        <v>5</v>
      </c>
      <c r="H1209" s="0" t="n">
        <v>325.38</v>
      </c>
      <c r="I1209" s="0" t="n">
        <v>437.96</v>
      </c>
      <c r="J1209" s="0" t="str">
        <f aca="false">I1209-H1209</f>
        <v>112.58 €</v>
      </c>
      <c r="K1209" s="0" t="str">
        <f aca="false">H1209/I1209</f>
        <v>74.29%</v>
      </c>
      <c r="L1209" s="0" t="str">
        <f aca="false">N1209/P1209</f>
        <v>0.77%</v>
      </c>
      <c r="M1209" s="0" t="n">
        <v>59</v>
      </c>
      <c r="N1209" s="0" t="n">
        <v>1205</v>
      </c>
      <c r="O1209" s="0" t="str">
        <f aca="false">H1209/N1209</f>
        <v>0.27 €</v>
      </c>
      <c r="P1209" s="0" t="n">
        <v>157030</v>
      </c>
      <c r="Q1209" s="0" t="str">
        <f aca="false">I1209/H1209</f>
        <v>135%</v>
      </c>
      <c r="R1209" s="0" t="str">
        <f aca="false">I1209/M1209</f>
        <v>7.42 €</v>
      </c>
      <c r="S1209" s="0" t="str">
        <f aca="false">H1209/M1209</f>
        <v>5.51 €</v>
      </c>
      <c r="T1209" s="0" t="str">
        <f aca="false">M1209/N1209</f>
        <v>5%</v>
      </c>
    </row>
    <row r="1210" customFormat="false" ht="15.75" hidden="false" customHeight="true" outlineLevel="0" collapsed="false">
      <c r="B1210" s="0" t="s">
        <v>147</v>
      </c>
      <c r="C1210" s="0" t="s">
        <v>3</v>
      </c>
      <c r="F1210" s="0" t="n">
        <v>2020</v>
      </c>
      <c r="G1210" s="0" t="n">
        <v>6</v>
      </c>
      <c r="H1210" s="0" t="n">
        <v>1649.69</v>
      </c>
      <c r="I1210" s="0" t="n">
        <v>1783.76</v>
      </c>
      <c r="J1210" s="0" t="str">
        <f aca="false">I1210-H1210</f>
        <v>134.07 €</v>
      </c>
      <c r="K1210" s="0" t="str">
        <f aca="false">H1210/I1210</f>
        <v>92.48%</v>
      </c>
      <c r="L1210" s="0" t="str">
        <f aca="false">N1210/P1210</f>
        <v>0.41%</v>
      </c>
      <c r="M1210" s="0" t="n">
        <v>253</v>
      </c>
      <c r="N1210" s="0" t="n">
        <v>5340</v>
      </c>
      <c r="O1210" s="0" t="str">
        <f aca="false">H1210/N1210</f>
        <v>0.31 €</v>
      </c>
      <c r="P1210" s="0" t="n">
        <v>1288288</v>
      </c>
      <c r="Q1210" s="0" t="str">
        <f aca="false">I1210/H1210</f>
        <v>108%</v>
      </c>
      <c r="R1210" s="0" t="str">
        <f aca="false">I1210/M1210</f>
        <v>7.05 €</v>
      </c>
      <c r="S1210" s="0" t="str">
        <f aca="false">H1210/M1210</f>
        <v>6.52 €</v>
      </c>
      <c r="T1210" s="0" t="str">
        <f aca="false">M1210/N1210</f>
        <v>5%</v>
      </c>
    </row>
    <row r="1211" customFormat="false" ht="15.75" hidden="false" customHeight="true" outlineLevel="0" collapsed="false">
      <c r="B1211" s="0" t="s">
        <v>147</v>
      </c>
      <c r="C1211" s="0" t="s">
        <v>3</v>
      </c>
      <c r="F1211" s="0" t="n">
        <v>2020</v>
      </c>
      <c r="G1211" s="0" t="n">
        <v>7</v>
      </c>
      <c r="H1211" s="0" t="n">
        <v>822.94</v>
      </c>
      <c r="I1211" s="0" t="n">
        <v>1094.76</v>
      </c>
      <c r="J1211" s="0" t="str">
        <f aca="false">I1211-H1211</f>
        <v>271.82 €</v>
      </c>
      <c r="K1211" s="0" t="str">
        <f aca="false">H1211/I1211</f>
        <v>75.17%</v>
      </c>
      <c r="L1211" s="0" t="str">
        <f aca="false">N1211/P1211</f>
        <v>0.43%</v>
      </c>
      <c r="M1211" s="0" t="n">
        <v>162</v>
      </c>
      <c r="N1211" s="0" t="n">
        <v>2593</v>
      </c>
      <c r="O1211" s="0" t="str">
        <f aca="false">H1211/N1211</f>
        <v>0.32 €</v>
      </c>
      <c r="P1211" s="0" t="n">
        <v>603233</v>
      </c>
      <c r="Q1211" s="0" t="str">
        <f aca="false">I1211/H1211</f>
        <v>133%</v>
      </c>
      <c r="R1211" s="0" t="str">
        <f aca="false">I1211/M1211</f>
        <v>6.76 €</v>
      </c>
      <c r="S1211" s="0" t="str">
        <f aca="false">H1211/M1211</f>
        <v>5.08 €</v>
      </c>
      <c r="T1211" s="0" t="str">
        <f aca="false">M1211/N1211</f>
        <v>6%</v>
      </c>
    </row>
    <row r="1212" customFormat="false" ht="15.75" hidden="false" customHeight="true" outlineLevel="0" collapsed="false">
      <c r="B1212" s="0" t="s">
        <v>148</v>
      </c>
      <c r="C1212" s="0" t="s">
        <v>3</v>
      </c>
      <c r="F1212" s="0" t="n">
        <v>2020</v>
      </c>
      <c r="G1212" s="0" t="n">
        <v>3</v>
      </c>
      <c r="H1212" s="0" t="n">
        <v>78.97</v>
      </c>
      <c r="I1212" s="0" t="n">
        <v>94.5</v>
      </c>
      <c r="J1212" s="0" t="str">
        <f aca="false">I1212-H1212</f>
        <v>15.53 €</v>
      </c>
      <c r="K1212" s="0" t="str">
        <f aca="false">H1212/I1212</f>
        <v>83.57%</v>
      </c>
      <c r="L1212" s="0" t="str">
        <f aca="false">N1212/P1212</f>
        <v>0.23%</v>
      </c>
      <c r="M1212" s="0" t="n">
        <v>9</v>
      </c>
      <c r="N1212" s="0" t="n">
        <v>96</v>
      </c>
      <c r="O1212" s="0" t="str">
        <f aca="false">H1212/N1212</f>
        <v>0.82 €</v>
      </c>
      <c r="P1212" s="0" t="n">
        <v>41012</v>
      </c>
      <c r="Q1212" s="0" t="str">
        <f aca="false">I1212/H1212</f>
        <v>120%</v>
      </c>
      <c r="R1212" s="0" t="str">
        <f aca="false">I1212/M1212</f>
        <v>10.50 €</v>
      </c>
      <c r="S1212" s="0" t="str">
        <f aca="false">H1212/M1212</f>
        <v>8.77 €</v>
      </c>
      <c r="T1212" s="0" t="str">
        <f aca="false">M1212/N1212</f>
        <v>9%</v>
      </c>
    </row>
    <row r="1213" customFormat="false" ht="15.75" hidden="false" customHeight="true" outlineLevel="0" collapsed="false">
      <c r="B1213" s="0" t="s">
        <v>148</v>
      </c>
      <c r="C1213" s="0" t="s">
        <v>3</v>
      </c>
      <c r="F1213" s="0" t="n">
        <v>2020</v>
      </c>
      <c r="G1213" s="0" t="n">
        <v>4</v>
      </c>
      <c r="H1213" s="0" t="n">
        <v>27.06</v>
      </c>
      <c r="I1213" s="0" t="n">
        <v>0</v>
      </c>
      <c r="J1213" s="0" t="str">
        <f aca="false">I1213-H1213</f>
        <v>- 27.06 €</v>
      </c>
      <c r="K1213" s="0" t="str">
        <f aca="false">H1213/I1213</f>
        <v>#DIV/0!</v>
      </c>
      <c r="L1213" s="0" t="str">
        <f aca="false">N1213/P1213</f>
        <v>0.20%</v>
      </c>
      <c r="M1213" s="0" t="n">
        <v>0</v>
      </c>
      <c r="N1213" s="0" t="n">
        <v>55</v>
      </c>
      <c r="O1213" s="0" t="str">
        <f aca="false">H1213/N1213</f>
        <v>0.49 €</v>
      </c>
      <c r="P1213" s="0" t="n">
        <v>28146</v>
      </c>
      <c r="Q1213" s="0" t="str">
        <f aca="false">I1213/H1213</f>
        <v>0%</v>
      </c>
      <c r="R1213" s="0" t="str">
        <f aca="false">I1213/M1213</f>
        <v>#DIV/0!</v>
      </c>
      <c r="S1213" s="0" t="str">
        <f aca="false">H1213/M1213</f>
        <v>#DIV/0!</v>
      </c>
      <c r="T1213" s="0" t="str">
        <f aca="false">M1213/N1213</f>
        <v>0%</v>
      </c>
      <c r="X1213" s="0" t="n">
        <v>179.53</v>
      </c>
    </row>
    <row r="1214" customFormat="false" ht="15.75" hidden="false" customHeight="true" outlineLevel="0" collapsed="false">
      <c r="B1214" s="0" t="s">
        <v>148</v>
      </c>
      <c r="C1214" s="0" t="s">
        <v>3</v>
      </c>
      <c r="F1214" s="0" t="n">
        <v>2020</v>
      </c>
      <c r="G1214" s="0" t="n">
        <v>5</v>
      </c>
      <c r="H1214" s="0" t="n">
        <v>20.55</v>
      </c>
      <c r="I1214" s="0" t="n">
        <v>10.5</v>
      </c>
      <c r="J1214" s="0" t="str">
        <f aca="false">I1214-H1214</f>
        <v>- 10.05 €</v>
      </c>
      <c r="K1214" s="0" t="str">
        <f aca="false">H1214/I1214</f>
        <v>195.71%</v>
      </c>
      <c r="L1214" s="0" t="str">
        <f aca="false">N1214/P1214</f>
        <v>0.18%</v>
      </c>
      <c r="M1214" s="0" t="n">
        <v>1</v>
      </c>
      <c r="N1214" s="0" t="n">
        <v>43</v>
      </c>
      <c r="O1214" s="0" t="str">
        <f aca="false">H1214/N1214</f>
        <v>0.48 €</v>
      </c>
      <c r="P1214" s="0" t="n">
        <v>23413</v>
      </c>
      <c r="Q1214" s="0" t="str">
        <f aca="false">I1214/H1214</f>
        <v>51%</v>
      </c>
      <c r="R1214" s="0" t="str">
        <f aca="false">I1214/M1214</f>
        <v>10.50 €</v>
      </c>
      <c r="S1214" s="0" t="str">
        <f aca="false">H1214/M1214</f>
        <v>20.55 €</v>
      </c>
      <c r="T1214" s="0" t="str">
        <f aca="false">M1214/N1214</f>
        <v>2%</v>
      </c>
    </row>
    <row r="1215" customFormat="false" ht="15.75" hidden="false" customHeight="true" outlineLevel="0" collapsed="false">
      <c r="B1215" s="0" t="s">
        <v>148</v>
      </c>
      <c r="C1215" s="0" t="s">
        <v>3</v>
      </c>
      <c r="F1215" s="0" t="n">
        <v>2020</v>
      </c>
      <c r="G1215" s="0" t="n">
        <v>6</v>
      </c>
      <c r="H1215" s="0" t="n">
        <v>52.19</v>
      </c>
      <c r="I1215" s="0" t="n">
        <v>31.5</v>
      </c>
      <c r="J1215" s="0" t="str">
        <f aca="false">I1215-H1215</f>
        <v>- 20.69 €</v>
      </c>
      <c r="K1215" s="0" t="str">
        <f aca="false">H1215/I1215</f>
        <v>165.68%</v>
      </c>
      <c r="L1215" s="0" t="str">
        <f aca="false">N1215/P1215</f>
        <v>0.14%</v>
      </c>
      <c r="M1215" s="0" t="n">
        <v>3</v>
      </c>
      <c r="N1215" s="0" t="n">
        <v>73</v>
      </c>
      <c r="O1215" s="0" t="str">
        <f aca="false">H1215/N1215</f>
        <v>0.71 €</v>
      </c>
      <c r="P1215" s="0" t="n">
        <v>51892</v>
      </c>
      <c r="Q1215" s="0" t="str">
        <f aca="false">I1215/H1215</f>
        <v>60%</v>
      </c>
      <c r="R1215" s="0" t="str">
        <f aca="false">I1215/M1215</f>
        <v>10.50 €</v>
      </c>
      <c r="S1215" s="0" t="str">
        <f aca="false">H1215/M1215</f>
        <v>17.40 €</v>
      </c>
      <c r="T1215" s="0" t="str">
        <f aca="false">M1215/N1215</f>
        <v>4%</v>
      </c>
    </row>
    <row r="1216" customFormat="false" ht="15.75" hidden="false" customHeight="true" outlineLevel="0" collapsed="false">
      <c r="B1216" s="0" t="s">
        <v>148</v>
      </c>
      <c r="C1216" s="0" t="s">
        <v>3</v>
      </c>
      <c r="F1216" s="0" t="n">
        <v>2020</v>
      </c>
      <c r="G1216" s="0" t="n">
        <v>7</v>
      </c>
      <c r="H1216" s="0" t="n">
        <v>41.26</v>
      </c>
      <c r="I1216" s="0" t="n">
        <v>10.77</v>
      </c>
      <c r="J1216" s="0" t="str">
        <f aca="false">I1216-H1216</f>
        <v>- 30.49 €</v>
      </c>
      <c r="K1216" s="0" t="str">
        <f aca="false">H1216/I1216</f>
        <v>383.10%</v>
      </c>
      <c r="L1216" s="0" t="str">
        <f aca="false">N1216/P1216</f>
        <v>0.15%</v>
      </c>
      <c r="M1216" s="0" t="n">
        <v>1</v>
      </c>
      <c r="N1216" s="0" t="n">
        <v>44</v>
      </c>
      <c r="O1216" s="0" t="str">
        <f aca="false">H1216/N1216</f>
        <v>0.94 €</v>
      </c>
      <c r="P1216" s="0" t="n">
        <v>30099</v>
      </c>
      <c r="Q1216" s="0" t="str">
        <f aca="false">I1216/H1216</f>
        <v>26%</v>
      </c>
      <c r="R1216" s="0" t="str">
        <f aca="false">I1216/M1216</f>
        <v>10.77 €</v>
      </c>
      <c r="S1216" s="0" t="str">
        <f aca="false">H1216/M1216</f>
        <v>41.26 €</v>
      </c>
      <c r="T1216" s="0" t="str">
        <f aca="false">M1216/N1216</f>
        <v>2%</v>
      </c>
    </row>
    <row r="1217" customFormat="false" ht="15.75" hidden="false" customHeight="true" outlineLevel="0" collapsed="false">
      <c r="B1217" s="0" t="s">
        <v>149</v>
      </c>
      <c r="C1217" s="0" t="s">
        <v>3</v>
      </c>
      <c r="F1217" s="0" t="n">
        <v>2020</v>
      </c>
      <c r="G1217" s="0" t="n">
        <v>3</v>
      </c>
      <c r="H1217" s="0" t="n">
        <v>1028.02</v>
      </c>
      <c r="I1217" s="0" t="n">
        <v>3183.51</v>
      </c>
      <c r="J1217" s="0" t="str">
        <f aca="false">I1217-H1217</f>
        <v>2,155.49 €</v>
      </c>
      <c r="K1217" s="0" t="str">
        <f aca="false">H1217/I1217</f>
        <v>32.29%</v>
      </c>
      <c r="L1217" s="0" t="str">
        <f aca="false">N1217/P1217</f>
        <v>0.49%</v>
      </c>
      <c r="M1217" s="0" t="n">
        <v>322</v>
      </c>
      <c r="N1217" s="0" t="n">
        <v>4605</v>
      </c>
      <c r="O1217" s="0" t="str">
        <f aca="false">H1217/N1217</f>
        <v>0.22 €</v>
      </c>
      <c r="P1217" s="0" t="n">
        <v>933171</v>
      </c>
      <c r="Q1217" s="0" t="str">
        <f aca="false">I1217/H1217</f>
        <v>310%</v>
      </c>
      <c r="R1217" s="0" t="str">
        <f aca="false">I1217/M1217</f>
        <v>9.89 €</v>
      </c>
      <c r="S1217" s="0" t="str">
        <f aca="false">H1217/M1217</f>
        <v>3.19 €</v>
      </c>
      <c r="T1217" s="0" t="str">
        <f aca="false">M1217/N1217</f>
        <v>7%</v>
      </c>
      <c r="X1217" s="0" t="n">
        <v>875.76</v>
      </c>
    </row>
    <row r="1218" customFormat="false" ht="15.75" hidden="false" customHeight="true" outlineLevel="0" collapsed="false">
      <c r="B1218" s="0" t="s">
        <v>149</v>
      </c>
      <c r="C1218" s="0" t="s">
        <v>3</v>
      </c>
      <c r="F1218" s="0" t="n">
        <v>2020</v>
      </c>
      <c r="G1218" s="0" t="n">
        <v>4</v>
      </c>
      <c r="H1218" s="0" t="n">
        <v>1674.84</v>
      </c>
      <c r="I1218" s="0" t="n">
        <v>4740.65</v>
      </c>
      <c r="J1218" s="0" t="str">
        <f aca="false">I1218-H1218</f>
        <v>3,065.81 €</v>
      </c>
      <c r="K1218" s="0" t="str">
        <f aca="false">H1218/I1218</f>
        <v>35.33%</v>
      </c>
      <c r="L1218" s="0" t="str">
        <f aca="false">N1218/P1218</f>
        <v>0.49%</v>
      </c>
      <c r="M1218" s="0" t="n">
        <v>502</v>
      </c>
      <c r="N1218" s="0" t="n">
        <v>6903</v>
      </c>
      <c r="O1218" s="0" t="str">
        <f aca="false">H1218/N1218</f>
        <v>0.24 €</v>
      </c>
      <c r="P1218" s="0" t="n">
        <v>1396520</v>
      </c>
      <c r="Q1218" s="0" t="str">
        <f aca="false">I1218/H1218</f>
        <v>283%</v>
      </c>
      <c r="R1218" s="0" t="str">
        <f aca="false">I1218/M1218</f>
        <v>9.44 €</v>
      </c>
      <c r="S1218" s="0" t="str">
        <f aca="false">H1218/M1218</f>
        <v>3.34 €</v>
      </c>
      <c r="T1218" s="0" t="str">
        <f aca="false">M1218/N1218</f>
        <v>7%</v>
      </c>
      <c r="X1218" s="0" t="n">
        <v>2956.31</v>
      </c>
    </row>
    <row r="1219" customFormat="false" ht="15.75" hidden="false" customHeight="true" outlineLevel="0" collapsed="false">
      <c r="B1219" s="0" t="s">
        <v>149</v>
      </c>
      <c r="C1219" s="0" t="s">
        <v>3</v>
      </c>
      <c r="F1219" s="0" t="n">
        <v>2020</v>
      </c>
      <c r="G1219" s="0" t="n">
        <v>5</v>
      </c>
      <c r="H1219" s="0" t="n">
        <v>2000.2</v>
      </c>
      <c r="I1219" s="0" t="n">
        <v>5927.45</v>
      </c>
      <c r="J1219" s="0" t="str">
        <f aca="false">I1219-H1219</f>
        <v>3,927.25 €</v>
      </c>
      <c r="K1219" s="0" t="str">
        <f aca="false">H1219/I1219</f>
        <v>33.74%</v>
      </c>
      <c r="L1219" s="0" t="str">
        <f aca="false">N1219/P1219</f>
        <v>0.34%</v>
      </c>
      <c r="M1219" s="0" t="n">
        <v>604</v>
      </c>
      <c r="N1219" s="0" t="n">
        <v>6720</v>
      </c>
      <c r="O1219" s="0" t="str">
        <f aca="false">H1219/N1219</f>
        <v>0.30 €</v>
      </c>
      <c r="P1219" s="0" t="n">
        <v>1978798</v>
      </c>
      <c r="Q1219" s="0" t="str">
        <f aca="false">I1219/H1219</f>
        <v>296%</v>
      </c>
      <c r="R1219" s="0" t="str">
        <f aca="false">I1219/M1219</f>
        <v>9.81 €</v>
      </c>
      <c r="S1219" s="0" t="str">
        <f aca="false">H1219/M1219</f>
        <v>3.31 €</v>
      </c>
      <c r="T1219" s="0" t="str">
        <f aca="false">M1219/N1219</f>
        <v>9%</v>
      </c>
    </row>
    <row r="1220" customFormat="false" ht="15.75" hidden="false" customHeight="true" outlineLevel="0" collapsed="false">
      <c r="B1220" s="0" t="s">
        <v>149</v>
      </c>
      <c r="C1220" s="0" t="s">
        <v>3</v>
      </c>
      <c r="F1220" s="0" t="n">
        <v>2020</v>
      </c>
      <c r="G1220" s="0" t="n">
        <v>6</v>
      </c>
      <c r="H1220" s="0" t="n">
        <v>1143.81</v>
      </c>
      <c r="I1220" s="0" t="n">
        <v>3692.03</v>
      </c>
      <c r="J1220" s="0" t="str">
        <f aca="false">I1220-H1220</f>
        <v>2,548.22 €</v>
      </c>
      <c r="K1220" s="0" t="str">
        <f aca="false">H1220/I1220</f>
        <v>30.98%</v>
      </c>
      <c r="L1220" s="0" t="str">
        <f aca="false">N1220/P1220</f>
        <v>0.36%</v>
      </c>
      <c r="M1220" s="0" t="n">
        <v>370</v>
      </c>
      <c r="N1220" s="0" t="n">
        <v>4144</v>
      </c>
      <c r="O1220" s="0" t="str">
        <f aca="false">H1220/N1220</f>
        <v>0.28 €</v>
      </c>
      <c r="P1220" s="0" t="n">
        <v>1145706</v>
      </c>
      <c r="Q1220" s="0" t="str">
        <f aca="false">I1220/H1220</f>
        <v>323%</v>
      </c>
      <c r="R1220" s="0" t="str">
        <f aca="false">I1220/M1220</f>
        <v>9.98 €</v>
      </c>
      <c r="S1220" s="0" t="str">
        <f aca="false">H1220/M1220</f>
        <v>3.09 €</v>
      </c>
      <c r="T1220" s="0" t="str">
        <f aca="false">M1220/N1220</f>
        <v>9%</v>
      </c>
    </row>
    <row r="1221" customFormat="false" ht="15.75" hidden="false" customHeight="true" outlineLevel="0" collapsed="false">
      <c r="B1221" s="0" t="s">
        <v>149</v>
      </c>
      <c r="C1221" s="0" t="s">
        <v>3</v>
      </c>
      <c r="F1221" s="0" t="n">
        <v>2020</v>
      </c>
      <c r="G1221" s="0" t="n">
        <v>7</v>
      </c>
      <c r="H1221" s="0" t="n">
        <v>782.65</v>
      </c>
      <c r="I1221" s="0" t="n">
        <v>2968.69</v>
      </c>
      <c r="J1221" s="0" t="str">
        <f aca="false">I1221-H1221</f>
        <v>2,186.04 €</v>
      </c>
      <c r="K1221" s="0" t="str">
        <f aca="false">H1221/I1221</f>
        <v>26.36%</v>
      </c>
      <c r="L1221" s="0" t="str">
        <f aca="false">N1221/P1221</f>
        <v>0.36%</v>
      </c>
      <c r="M1221" s="0" t="n">
        <v>308</v>
      </c>
      <c r="N1221" s="0" t="n">
        <v>3309</v>
      </c>
      <c r="O1221" s="0" t="str">
        <f aca="false">H1221/N1221</f>
        <v>0.24 €</v>
      </c>
      <c r="P1221" s="0" t="n">
        <v>916277</v>
      </c>
      <c r="Q1221" s="0" t="str">
        <f aca="false">I1221/H1221</f>
        <v>379%</v>
      </c>
      <c r="R1221" s="0" t="str">
        <f aca="false">I1221/M1221</f>
        <v>9.64 €</v>
      </c>
      <c r="S1221" s="0" t="str">
        <f aca="false">H1221/M1221</f>
        <v>2.54 €</v>
      </c>
      <c r="T1221" s="0" t="str">
        <f aca="false">M1221/N1221</f>
        <v>9%</v>
      </c>
    </row>
    <row r="1222" customFormat="false" ht="15.75" hidden="false" customHeight="true" outlineLevel="0" collapsed="false">
      <c r="B1222" s="0" t="s">
        <v>150</v>
      </c>
      <c r="C1222" s="0" t="s">
        <v>3</v>
      </c>
      <c r="F1222" s="0" t="n">
        <v>2020</v>
      </c>
      <c r="G1222" s="0" t="n">
        <v>3</v>
      </c>
      <c r="H1222" s="0" t="n">
        <v>983.98</v>
      </c>
      <c r="I1222" s="0" t="n">
        <v>5988.55</v>
      </c>
      <c r="J1222" s="0" t="str">
        <f aca="false">I1222-H1222</f>
        <v>5,004.57 €</v>
      </c>
      <c r="K1222" s="0" t="str">
        <f aca="false">H1222/I1222</f>
        <v>16.43%</v>
      </c>
      <c r="L1222" s="0" t="str">
        <f aca="false">N1222/P1222</f>
        <v>0.58%</v>
      </c>
      <c r="M1222" s="0" t="n">
        <v>255</v>
      </c>
      <c r="N1222" s="0" t="n">
        <v>3176</v>
      </c>
      <c r="O1222" s="0" t="str">
        <f aca="false">H1222/N1222</f>
        <v>0.31 €</v>
      </c>
      <c r="P1222" s="0" t="n">
        <v>545580</v>
      </c>
      <c r="Q1222" s="0" t="str">
        <f aca="false">I1222/H1222</f>
        <v>609%</v>
      </c>
      <c r="R1222" s="0" t="str">
        <f aca="false">I1222/M1222</f>
        <v>23.48 €</v>
      </c>
      <c r="S1222" s="0" t="str">
        <f aca="false">H1222/M1222</f>
        <v>3.86 €</v>
      </c>
      <c r="T1222" s="0" t="str">
        <f aca="false">M1222/N1222</f>
        <v>8%</v>
      </c>
      <c r="X1222" s="0" t="n">
        <v>1322</v>
      </c>
    </row>
    <row r="1223" customFormat="false" ht="15.75" hidden="false" customHeight="true" outlineLevel="0" collapsed="false">
      <c r="B1223" s="0" t="s">
        <v>150</v>
      </c>
      <c r="C1223" s="0" t="s">
        <v>3</v>
      </c>
      <c r="F1223" s="0" t="n">
        <v>2020</v>
      </c>
      <c r="G1223" s="0" t="n">
        <v>4</v>
      </c>
      <c r="H1223" s="0" t="n">
        <v>1852.59</v>
      </c>
      <c r="I1223" s="0" t="n">
        <v>8775.36</v>
      </c>
      <c r="J1223" s="0" t="str">
        <f aca="false">I1223-H1223</f>
        <v>6,922.77 €</v>
      </c>
      <c r="K1223" s="0" t="str">
        <f aca="false">H1223/I1223</f>
        <v>21.11%</v>
      </c>
      <c r="L1223" s="0" t="str">
        <f aca="false">N1223/P1223</f>
        <v>0.68%</v>
      </c>
      <c r="M1223" s="0" t="n">
        <v>420</v>
      </c>
      <c r="N1223" s="0" t="n">
        <v>5199</v>
      </c>
      <c r="O1223" s="0" t="str">
        <f aca="false">H1223/N1223</f>
        <v>0.36 €</v>
      </c>
      <c r="P1223" s="0" t="n">
        <v>763918</v>
      </c>
      <c r="Q1223" s="0" t="str">
        <f aca="false">I1223/H1223</f>
        <v>474%</v>
      </c>
      <c r="R1223" s="0" t="str">
        <f aca="false">I1223/M1223</f>
        <v>20.89 €</v>
      </c>
      <c r="S1223" s="0" t="str">
        <f aca="false">H1223/M1223</f>
        <v>4.41 €</v>
      </c>
      <c r="T1223" s="0" t="str">
        <f aca="false">M1223/N1223</f>
        <v>8%</v>
      </c>
      <c r="X1223" s="0" t="n">
        <v>11309.77</v>
      </c>
    </row>
    <row r="1224" customFormat="false" ht="15.75" hidden="false" customHeight="true" outlineLevel="0" collapsed="false">
      <c r="B1224" s="0" t="s">
        <v>150</v>
      </c>
      <c r="C1224" s="0" t="s">
        <v>3</v>
      </c>
      <c r="F1224" s="0" t="n">
        <v>2020</v>
      </c>
      <c r="G1224" s="0" t="n">
        <v>5</v>
      </c>
      <c r="H1224" s="0" t="n">
        <v>1288.13</v>
      </c>
      <c r="I1224" s="0" t="n">
        <v>7232.69</v>
      </c>
      <c r="J1224" s="0" t="str">
        <f aca="false">I1224-H1224</f>
        <v>5,944.56 €</v>
      </c>
      <c r="K1224" s="0" t="str">
        <f aca="false">H1224/I1224</f>
        <v>17.81%</v>
      </c>
      <c r="L1224" s="0" t="str">
        <f aca="false">N1224/P1224</f>
        <v>0.52%</v>
      </c>
      <c r="M1224" s="0" t="n">
        <v>336</v>
      </c>
      <c r="N1224" s="0" t="n">
        <v>4036</v>
      </c>
      <c r="O1224" s="0" t="str">
        <f aca="false">H1224/N1224</f>
        <v>0.32 €</v>
      </c>
      <c r="P1224" s="0" t="n">
        <v>773383</v>
      </c>
      <c r="Q1224" s="0" t="str">
        <f aca="false">I1224/H1224</f>
        <v>561%</v>
      </c>
      <c r="R1224" s="0" t="str">
        <f aca="false">I1224/M1224</f>
        <v>21.53 €</v>
      </c>
      <c r="S1224" s="0" t="str">
        <f aca="false">H1224/M1224</f>
        <v>3.83 €</v>
      </c>
      <c r="T1224" s="0" t="str">
        <f aca="false">M1224/N1224</f>
        <v>8%</v>
      </c>
    </row>
    <row r="1225" customFormat="false" ht="15.75" hidden="false" customHeight="true" outlineLevel="0" collapsed="false">
      <c r="B1225" s="0" t="s">
        <v>150</v>
      </c>
      <c r="C1225" s="0" t="s">
        <v>3</v>
      </c>
      <c r="F1225" s="0" t="n">
        <v>2020</v>
      </c>
      <c r="G1225" s="0" t="n">
        <v>6</v>
      </c>
      <c r="H1225" s="0" t="n">
        <v>1995.44</v>
      </c>
      <c r="I1225" s="0" t="n">
        <v>7948.48</v>
      </c>
      <c r="J1225" s="0" t="str">
        <f aca="false">I1225-H1225</f>
        <v>5,953.04 €</v>
      </c>
      <c r="K1225" s="0" t="str">
        <f aca="false">H1225/I1225</f>
        <v>25.10%</v>
      </c>
      <c r="L1225" s="0" t="str">
        <f aca="false">N1225/P1225</f>
        <v>0.40%</v>
      </c>
      <c r="M1225" s="0" t="n">
        <v>382</v>
      </c>
      <c r="N1225" s="0" t="n">
        <v>5287</v>
      </c>
      <c r="O1225" s="0" t="str">
        <f aca="false">H1225/N1225</f>
        <v>0.38 €</v>
      </c>
      <c r="P1225" s="0" t="n">
        <v>1310030</v>
      </c>
      <c r="Q1225" s="0" t="str">
        <f aca="false">I1225/H1225</f>
        <v>398%</v>
      </c>
      <c r="R1225" s="0" t="str">
        <f aca="false">I1225/M1225</f>
        <v>20.81 €</v>
      </c>
      <c r="S1225" s="0" t="str">
        <f aca="false">H1225/M1225</f>
        <v>5.22 €</v>
      </c>
      <c r="T1225" s="0" t="str">
        <f aca="false">M1225/N1225</f>
        <v>7%</v>
      </c>
    </row>
    <row r="1226" customFormat="false" ht="15.75" hidden="false" customHeight="true" outlineLevel="0" collapsed="false">
      <c r="B1226" s="0" t="s">
        <v>150</v>
      </c>
      <c r="C1226" s="0" t="s">
        <v>3</v>
      </c>
      <c r="F1226" s="0" t="n">
        <v>2020</v>
      </c>
      <c r="G1226" s="0" t="n">
        <v>7</v>
      </c>
      <c r="H1226" s="0" t="n">
        <v>1798.41</v>
      </c>
      <c r="I1226" s="0" t="n">
        <v>10390.86</v>
      </c>
      <c r="J1226" s="0" t="str">
        <f aca="false">I1226-H1226</f>
        <v>8,592.45 €</v>
      </c>
      <c r="K1226" s="0" t="str">
        <f aca="false">H1226/I1226</f>
        <v>17.31%</v>
      </c>
      <c r="L1226" s="0" t="str">
        <f aca="false">N1226/P1226</f>
        <v>0.25%</v>
      </c>
      <c r="M1226" s="0" t="n">
        <v>440</v>
      </c>
      <c r="N1226" s="0" t="n">
        <v>5337</v>
      </c>
      <c r="O1226" s="0" t="str">
        <f aca="false">H1226/N1226</f>
        <v>0.34 €</v>
      </c>
      <c r="P1226" s="0" t="n">
        <v>2127968</v>
      </c>
      <c r="Q1226" s="0" t="str">
        <f aca="false">I1226/H1226</f>
        <v>578%</v>
      </c>
      <c r="R1226" s="0" t="str">
        <f aca="false">I1226/M1226</f>
        <v>23.62 €</v>
      </c>
      <c r="S1226" s="0" t="str">
        <f aca="false">H1226/M1226</f>
        <v>4.09 €</v>
      </c>
      <c r="T1226" s="0" t="str">
        <f aca="false">M1226/N1226</f>
        <v>8%</v>
      </c>
    </row>
    <row r="1227" customFormat="false" ht="15.75" hidden="false" customHeight="true" outlineLevel="0" collapsed="false">
      <c r="B1227" s="0" t="s">
        <v>151</v>
      </c>
      <c r="C1227" s="0" t="s">
        <v>3</v>
      </c>
      <c r="F1227" s="0" t="n">
        <v>2020</v>
      </c>
      <c r="G1227" s="0" t="n">
        <v>3</v>
      </c>
      <c r="H1227" s="0" t="n">
        <v>705.64</v>
      </c>
      <c r="I1227" s="0" t="n">
        <v>2179.26</v>
      </c>
      <c r="J1227" s="0" t="str">
        <f aca="false">I1227-H1227</f>
        <v>1,473.62 €</v>
      </c>
      <c r="K1227" s="0" t="str">
        <f aca="false">H1227/I1227</f>
        <v>32.38%</v>
      </c>
      <c r="L1227" s="0" t="str">
        <f aca="false">N1227/P1227</f>
        <v>0.14%</v>
      </c>
      <c r="M1227" s="0" t="n">
        <v>72</v>
      </c>
      <c r="N1227" s="0" t="n">
        <v>858</v>
      </c>
      <c r="O1227" s="0" t="str">
        <f aca="false">H1227/N1227</f>
        <v>0.82 €</v>
      </c>
      <c r="P1227" s="0" t="n">
        <v>623409</v>
      </c>
      <c r="Q1227" s="0" t="str">
        <f aca="false">I1227/H1227</f>
        <v>309%</v>
      </c>
      <c r="R1227" s="0" t="str">
        <f aca="false">I1227/M1227</f>
        <v>30.27 €</v>
      </c>
      <c r="S1227" s="0" t="str">
        <f aca="false">H1227/M1227</f>
        <v>9.80 €</v>
      </c>
      <c r="T1227" s="0" t="str">
        <f aca="false">M1227/N1227</f>
        <v>8%</v>
      </c>
      <c r="X1227" s="0" t="n">
        <v>9875.39</v>
      </c>
    </row>
    <row r="1228" customFormat="false" ht="15.75" hidden="false" customHeight="true" outlineLevel="0" collapsed="false">
      <c r="B1228" s="0" t="s">
        <v>151</v>
      </c>
      <c r="C1228" s="0" t="s">
        <v>3</v>
      </c>
      <c r="F1228" s="0" t="n">
        <v>2020</v>
      </c>
      <c r="G1228" s="0" t="n">
        <v>4</v>
      </c>
      <c r="H1228" s="0" t="n">
        <v>1462.78</v>
      </c>
      <c r="I1228" s="0" t="n">
        <v>4193.51</v>
      </c>
      <c r="J1228" s="0" t="str">
        <f aca="false">I1228-H1228</f>
        <v>2,730.73 €</v>
      </c>
      <c r="K1228" s="0" t="str">
        <f aca="false">H1228/I1228</f>
        <v>34.88%</v>
      </c>
      <c r="L1228" s="0" t="str">
        <f aca="false">N1228/P1228</f>
        <v>0.22%</v>
      </c>
      <c r="M1228" s="0" t="n">
        <v>144</v>
      </c>
      <c r="N1228" s="0" t="n">
        <v>1808</v>
      </c>
      <c r="O1228" s="0" t="str">
        <f aca="false">H1228/N1228</f>
        <v>0.81 €</v>
      </c>
      <c r="P1228" s="0" t="n">
        <v>834025</v>
      </c>
      <c r="Q1228" s="0" t="str">
        <f aca="false">I1228/H1228</f>
        <v>287%</v>
      </c>
      <c r="R1228" s="0" t="str">
        <f aca="false">I1228/M1228</f>
        <v>29.12 €</v>
      </c>
      <c r="S1228" s="0" t="str">
        <f aca="false">H1228/M1228</f>
        <v>10.16 €</v>
      </c>
      <c r="T1228" s="0" t="str">
        <f aca="false">M1228/N1228</f>
        <v>8%</v>
      </c>
      <c r="X1228" s="0" t="n">
        <v>1749.35</v>
      </c>
    </row>
    <row r="1229" customFormat="false" ht="15.75" hidden="false" customHeight="true" outlineLevel="0" collapsed="false">
      <c r="B1229" s="0" t="s">
        <v>151</v>
      </c>
      <c r="C1229" s="0" t="s">
        <v>3</v>
      </c>
      <c r="F1229" s="0" t="n">
        <v>2020</v>
      </c>
      <c r="G1229" s="0" t="n">
        <v>5</v>
      </c>
      <c r="H1229" s="0" t="n">
        <v>2544.01</v>
      </c>
      <c r="I1229" s="0" t="n">
        <v>6902.57</v>
      </c>
      <c r="J1229" s="0" t="str">
        <f aca="false">I1229-H1229</f>
        <v>4,358.56 €</v>
      </c>
      <c r="K1229" s="0" t="str">
        <f aca="false">H1229/I1229</f>
        <v>36.86%</v>
      </c>
      <c r="L1229" s="0" t="str">
        <f aca="false">N1229/P1229</f>
        <v>0.11%</v>
      </c>
      <c r="M1229" s="0" t="n">
        <v>226</v>
      </c>
      <c r="N1229" s="0" t="n">
        <v>2627</v>
      </c>
      <c r="O1229" s="0" t="str">
        <f aca="false">H1229/N1229</f>
        <v>0.97 €</v>
      </c>
      <c r="P1229" s="0" t="n">
        <v>2464046</v>
      </c>
      <c r="Q1229" s="0" t="str">
        <f aca="false">I1229/H1229</f>
        <v>271%</v>
      </c>
      <c r="R1229" s="0" t="str">
        <f aca="false">I1229/M1229</f>
        <v>30.54 €</v>
      </c>
      <c r="S1229" s="0" t="str">
        <f aca="false">H1229/M1229</f>
        <v>11.26 €</v>
      </c>
      <c r="T1229" s="0" t="str">
        <f aca="false">M1229/N1229</f>
        <v>9%</v>
      </c>
    </row>
    <row r="1230" customFormat="false" ht="15.75" hidden="false" customHeight="true" outlineLevel="0" collapsed="false">
      <c r="B1230" s="0" t="s">
        <v>151</v>
      </c>
      <c r="C1230" s="0" t="s">
        <v>3</v>
      </c>
      <c r="F1230" s="0" t="n">
        <v>2020</v>
      </c>
      <c r="G1230" s="0" t="n">
        <v>6</v>
      </c>
      <c r="H1230" s="0" t="n">
        <v>2102.33</v>
      </c>
      <c r="I1230" s="0" t="n">
        <v>6122.77</v>
      </c>
      <c r="J1230" s="0" t="str">
        <f aca="false">I1230-H1230</f>
        <v>4,020.44 €</v>
      </c>
      <c r="K1230" s="0" t="str">
        <f aca="false">H1230/I1230</f>
        <v>34.34%</v>
      </c>
      <c r="L1230" s="0" t="str">
        <f aca="false">N1230/P1230</f>
        <v>0.11%</v>
      </c>
      <c r="M1230" s="0" t="n">
        <v>192</v>
      </c>
      <c r="N1230" s="0" t="n">
        <v>2615</v>
      </c>
      <c r="O1230" s="0" t="str">
        <f aca="false">H1230/N1230</f>
        <v>0.80 €</v>
      </c>
      <c r="P1230" s="0" t="n">
        <v>2393706</v>
      </c>
      <c r="Q1230" s="0" t="str">
        <f aca="false">I1230/H1230</f>
        <v>291%</v>
      </c>
      <c r="R1230" s="0" t="str">
        <f aca="false">I1230/M1230</f>
        <v>31.89 €</v>
      </c>
      <c r="S1230" s="0" t="str">
        <f aca="false">H1230/M1230</f>
        <v>10.95 €</v>
      </c>
      <c r="T1230" s="0" t="str">
        <f aca="false">M1230/N1230</f>
        <v>7%</v>
      </c>
    </row>
    <row r="1231" customFormat="false" ht="15.75" hidden="false" customHeight="true" outlineLevel="0" collapsed="false">
      <c r="B1231" s="0" t="s">
        <v>151</v>
      </c>
      <c r="C1231" s="0" t="s">
        <v>3</v>
      </c>
      <c r="F1231" s="0" t="n">
        <v>2020</v>
      </c>
      <c r="G1231" s="0" t="n">
        <v>7</v>
      </c>
      <c r="H1231" s="0" t="n">
        <v>2081.43</v>
      </c>
      <c r="I1231" s="0" t="n">
        <v>5778.93</v>
      </c>
      <c r="J1231" s="0" t="str">
        <f aca="false">I1231-H1231</f>
        <v>3,697.50 €</v>
      </c>
      <c r="K1231" s="0" t="str">
        <f aca="false">H1231/I1231</f>
        <v>36.02%</v>
      </c>
      <c r="L1231" s="0" t="str">
        <f aca="false">N1231/P1231</f>
        <v>0.17%</v>
      </c>
      <c r="M1231" s="0" t="n">
        <v>185</v>
      </c>
      <c r="N1231" s="0" t="n">
        <v>2412</v>
      </c>
      <c r="O1231" s="0" t="str">
        <f aca="false">H1231/N1231</f>
        <v>0.86 €</v>
      </c>
      <c r="P1231" s="0" t="n">
        <v>1431690</v>
      </c>
      <c r="Q1231" s="0" t="str">
        <f aca="false">I1231/H1231</f>
        <v>278%</v>
      </c>
      <c r="R1231" s="0" t="str">
        <f aca="false">I1231/M1231</f>
        <v>31.24 €</v>
      </c>
      <c r="S1231" s="0" t="str">
        <f aca="false">H1231/M1231</f>
        <v>11.25 €</v>
      </c>
      <c r="T1231" s="0" t="str">
        <f aca="false">M1231/N1231</f>
        <v>8%</v>
      </c>
    </row>
    <row r="1232" customFormat="false" ht="15.75" hidden="false" customHeight="true" outlineLevel="0" collapsed="false">
      <c r="B1232" s="0" t="s">
        <v>152</v>
      </c>
      <c r="C1232" s="0" t="s">
        <v>3</v>
      </c>
      <c r="F1232" s="0" t="n">
        <v>2020</v>
      </c>
      <c r="G1232" s="0" t="n">
        <v>3</v>
      </c>
      <c r="H1232" s="0" t="n">
        <v>216.82</v>
      </c>
      <c r="I1232" s="0" t="n">
        <v>3824.25</v>
      </c>
      <c r="J1232" s="0" t="str">
        <f aca="false">I1232-H1232</f>
        <v>3,607.43 €</v>
      </c>
      <c r="K1232" s="0" t="str">
        <f aca="false">H1232/I1232</f>
        <v>5.67%</v>
      </c>
      <c r="L1232" s="0" t="str">
        <f aca="false">N1232/P1232</f>
        <v>0.54%</v>
      </c>
      <c r="M1232" s="0" t="n">
        <v>59</v>
      </c>
      <c r="N1232" s="0" t="n">
        <v>1804</v>
      </c>
      <c r="O1232" s="0" t="str">
        <f aca="false">H1232/N1232</f>
        <v>0.12 €</v>
      </c>
      <c r="P1232" s="0" t="n">
        <v>335873</v>
      </c>
      <c r="Q1232" s="0" t="str">
        <f aca="false">I1232/H1232</f>
        <v>1764%</v>
      </c>
      <c r="R1232" s="0" t="str">
        <f aca="false">I1232/M1232</f>
        <v>64.82 €</v>
      </c>
      <c r="S1232" s="0" t="str">
        <f aca="false">H1232/M1232</f>
        <v>3.67 €</v>
      </c>
      <c r="T1232" s="0" t="str">
        <f aca="false">M1232/N1232</f>
        <v>3%</v>
      </c>
      <c r="X1232" s="0" t="n">
        <v>9.68</v>
      </c>
    </row>
    <row r="1233" customFormat="false" ht="15.75" hidden="false" customHeight="true" outlineLevel="0" collapsed="false">
      <c r="B1233" s="0" t="s">
        <v>152</v>
      </c>
      <c r="C1233" s="0" t="s">
        <v>3</v>
      </c>
      <c r="F1233" s="0" t="n">
        <v>2020</v>
      </c>
      <c r="G1233" s="0" t="n">
        <v>4</v>
      </c>
      <c r="H1233" s="0" t="n">
        <v>599.53</v>
      </c>
      <c r="I1233" s="0" t="n">
        <v>5957.06</v>
      </c>
      <c r="J1233" s="0" t="str">
        <f aca="false">I1233-H1233</f>
        <v>5,357.53 €</v>
      </c>
      <c r="K1233" s="0" t="str">
        <f aca="false">H1233/I1233</f>
        <v>10.06%</v>
      </c>
      <c r="L1233" s="0" t="str">
        <f aca="false">N1233/P1233</f>
        <v>0.55%</v>
      </c>
      <c r="M1233" s="0" t="n">
        <v>118</v>
      </c>
      <c r="N1233" s="0" t="n">
        <v>3921</v>
      </c>
      <c r="O1233" s="0" t="str">
        <f aca="false">H1233/N1233</f>
        <v>0.15 €</v>
      </c>
      <c r="P1233" s="0" t="n">
        <v>713865</v>
      </c>
      <c r="Q1233" s="0" t="str">
        <f aca="false">I1233/H1233</f>
        <v>994%</v>
      </c>
      <c r="R1233" s="0" t="str">
        <f aca="false">I1233/M1233</f>
        <v>50.48 €</v>
      </c>
      <c r="S1233" s="0" t="str">
        <f aca="false">H1233/M1233</f>
        <v>5.08 €</v>
      </c>
      <c r="T1233" s="0" t="str">
        <f aca="false">M1233/N1233</f>
        <v>3%</v>
      </c>
      <c r="X1233" s="0" t="n">
        <v>430.28</v>
      </c>
    </row>
    <row r="1234" customFormat="false" ht="15.75" hidden="false" customHeight="true" outlineLevel="0" collapsed="false">
      <c r="B1234" s="0" t="s">
        <v>152</v>
      </c>
      <c r="C1234" s="0" t="s">
        <v>3</v>
      </c>
      <c r="F1234" s="0" t="n">
        <v>2020</v>
      </c>
      <c r="G1234" s="0" t="n">
        <v>5</v>
      </c>
      <c r="H1234" s="0" t="n">
        <v>619.59</v>
      </c>
      <c r="I1234" s="0" t="n">
        <v>5863.83</v>
      </c>
      <c r="J1234" s="0" t="str">
        <f aca="false">I1234-H1234</f>
        <v>5,244.24 €</v>
      </c>
      <c r="K1234" s="0" t="str">
        <f aca="false">H1234/I1234</f>
        <v>10.57%</v>
      </c>
      <c r="L1234" s="0" t="str">
        <f aca="false">N1234/P1234</f>
        <v>0.44%</v>
      </c>
      <c r="M1234" s="0" t="n">
        <v>81</v>
      </c>
      <c r="N1234" s="0" t="n">
        <v>3530</v>
      </c>
      <c r="O1234" s="0" t="str">
        <f aca="false">H1234/N1234</f>
        <v>0.18 €</v>
      </c>
      <c r="P1234" s="0" t="n">
        <v>807550</v>
      </c>
      <c r="Q1234" s="0" t="str">
        <f aca="false">I1234/H1234</f>
        <v>946%</v>
      </c>
      <c r="R1234" s="0" t="str">
        <f aca="false">I1234/M1234</f>
        <v>72.39 €</v>
      </c>
      <c r="S1234" s="0" t="str">
        <f aca="false">H1234/M1234</f>
        <v>7.65 €</v>
      </c>
      <c r="T1234" s="0" t="str">
        <f aca="false">M1234/N1234</f>
        <v>2%</v>
      </c>
    </row>
    <row r="1235" customFormat="false" ht="15.75" hidden="false" customHeight="true" outlineLevel="0" collapsed="false">
      <c r="B1235" s="0" t="s">
        <v>152</v>
      </c>
      <c r="C1235" s="0" t="s">
        <v>3</v>
      </c>
      <c r="F1235" s="0" t="n">
        <v>2020</v>
      </c>
      <c r="G1235" s="0" t="n">
        <v>6</v>
      </c>
      <c r="H1235" s="0" t="n">
        <v>599.56</v>
      </c>
      <c r="I1235" s="0" t="n">
        <v>5709.05</v>
      </c>
      <c r="J1235" s="0" t="str">
        <f aca="false">I1235-H1235</f>
        <v>5,109.49 €</v>
      </c>
      <c r="K1235" s="0" t="str">
        <f aca="false">H1235/I1235</f>
        <v>10.50%</v>
      </c>
      <c r="L1235" s="0" t="str">
        <f aca="false">N1235/P1235</f>
        <v>0.48%</v>
      </c>
      <c r="M1235" s="0" t="n">
        <v>129</v>
      </c>
      <c r="N1235" s="0" t="n">
        <v>3600</v>
      </c>
      <c r="O1235" s="0" t="str">
        <f aca="false">H1235/N1235</f>
        <v>0.17 €</v>
      </c>
      <c r="P1235" s="0" t="n">
        <v>756051</v>
      </c>
      <c r="Q1235" s="0" t="str">
        <f aca="false">I1235/H1235</f>
        <v>952%</v>
      </c>
      <c r="R1235" s="0" t="str">
        <f aca="false">I1235/M1235</f>
        <v>44.26 €</v>
      </c>
      <c r="S1235" s="0" t="str">
        <f aca="false">H1235/M1235</f>
        <v>4.65 €</v>
      </c>
      <c r="T1235" s="0" t="str">
        <f aca="false">M1235/N1235</f>
        <v>4%</v>
      </c>
    </row>
    <row r="1236" customFormat="false" ht="15.75" hidden="false" customHeight="true" outlineLevel="0" collapsed="false">
      <c r="B1236" s="0" t="s">
        <v>152</v>
      </c>
      <c r="C1236" s="0" t="s">
        <v>3</v>
      </c>
      <c r="F1236" s="0" t="n">
        <v>2020</v>
      </c>
      <c r="G1236" s="0" t="n">
        <v>7</v>
      </c>
      <c r="H1236" s="0" t="n">
        <v>620.06</v>
      </c>
      <c r="I1236" s="0" t="n">
        <v>5623.88</v>
      </c>
      <c r="J1236" s="0" t="str">
        <f aca="false">I1236-H1236</f>
        <v>5,003.82 €</v>
      </c>
      <c r="K1236" s="0" t="str">
        <f aca="false">H1236/I1236</f>
        <v>11.03%</v>
      </c>
      <c r="L1236" s="0" t="str">
        <f aca="false">N1236/P1236</f>
        <v>0.47%</v>
      </c>
      <c r="M1236" s="0" t="n">
        <v>130</v>
      </c>
      <c r="N1236" s="0" t="n">
        <v>3248</v>
      </c>
      <c r="O1236" s="0" t="str">
        <f aca="false">H1236/N1236</f>
        <v>0.19 €</v>
      </c>
      <c r="P1236" s="0" t="n">
        <v>686183</v>
      </c>
      <c r="Q1236" s="0" t="str">
        <f aca="false">I1236/H1236</f>
        <v>907%</v>
      </c>
      <c r="R1236" s="0" t="str">
        <f aca="false">I1236/M1236</f>
        <v>43.26 €</v>
      </c>
      <c r="S1236" s="0" t="str">
        <f aca="false">H1236/M1236</f>
        <v>4.77 €</v>
      </c>
      <c r="T1236" s="0" t="str">
        <f aca="false">M1236/N1236</f>
        <v>4%</v>
      </c>
    </row>
    <row r="1237" customFormat="false" ht="15.75" hidden="false" customHeight="true" outlineLevel="0" collapsed="false">
      <c r="B1237" s="0" t="s">
        <v>153</v>
      </c>
      <c r="C1237" s="0" t="s">
        <v>3</v>
      </c>
      <c r="F1237" s="0" t="n">
        <v>2020</v>
      </c>
      <c r="G1237" s="0" t="n">
        <v>3</v>
      </c>
      <c r="H1237" s="0" t="n">
        <v>265.17</v>
      </c>
      <c r="I1237" s="0" t="n">
        <v>1028.2</v>
      </c>
      <c r="J1237" s="0" t="str">
        <f aca="false">I1237-H1237</f>
        <v>763.03 €</v>
      </c>
      <c r="K1237" s="0" t="str">
        <f aca="false">H1237/I1237</f>
        <v>25.79%</v>
      </c>
      <c r="L1237" s="0" t="str">
        <f aca="false">N1237/P1237</f>
        <v>0.57%</v>
      </c>
      <c r="M1237" s="0" t="n">
        <v>40</v>
      </c>
      <c r="N1237" s="0" t="n">
        <v>1065</v>
      </c>
      <c r="O1237" s="0" t="str">
        <f aca="false">H1237/N1237</f>
        <v>0.25 €</v>
      </c>
      <c r="P1237" s="0" t="n">
        <v>186207</v>
      </c>
      <c r="Q1237" s="0" t="str">
        <f aca="false">I1237/H1237</f>
        <v>388%</v>
      </c>
      <c r="R1237" s="0" t="str">
        <f aca="false">I1237/M1237</f>
        <v>25.71 €</v>
      </c>
      <c r="S1237" s="0" t="str">
        <f aca="false">H1237/M1237</f>
        <v>6.63 €</v>
      </c>
      <c r="T1237" s="0" t="str">
        <f aca="false">M1237/N1237</f>
        <v>4%</v>
      </c>
      <c r="X1237" s="0" t="n">
        <v>505.97</v>
      </c>
    </row>
    <row r="1238" customFormat="false" ht="15.75" hidden="false" customHeight="true" outlineLevel="0" collapsed="false">
      <c r="B1238" s="0" t="s">
        <v>153</v>
      </c>
      <c r="C1238" s="0" t="s">
        <v>3</v>
      </c>
      <c r="F1238" s="0" t="n">
        <v>2020</v>
      </c>
      <c r="G1238" s="0" t="n">
        <v>4</v>
      </c>
      <c r="H1238" s="0" t="n">
        <v>680.35</v>
      </c>
      <c r="I1238" s="0" t="n">
        <v>2030.34</v>
      </c>
      <c r="J1238" s="0" t="str">
        <f aca="false">I1238-H1238</f>
        <v>1,349.99 €</v>
      </c>
      <c r="K1238" s="0" t="str">
        <f aca="false">H1238/I1238</f>
        <v>33.51%</v>
      </c>
      <c r="L1238" s="0" t="str">
        <f aca="false">N1238/P1238</f>
        <v>0.65%</v>
      </c>
      <c r="M1238" s="0" t="n">
        <v>54</v>
      </c>
      <c r="N1238" s="0" t="n">
        <v>2615</v>
      </c>
      <c r="O1238" s="0" t="str">
        <f aca="false">H1238/N1238</f>
        <v>0.26 €</v>
      </c>
      <c r="P1238" s="0" t="n">
        <v>401096</v>
      </c>
      <c r="Q1238" s="0" t="str">
        <f aca="false">I1238/H1238</f>
        <v>298%</v>
      </c>
      <c r="R1238" s="0" t="str">
        <f aca="false">I1238/M1238</f>
        <v>37.60 €</v>
      </c>
      <c r="S1238" s="0" t="str">
        <f aca="false">H1238/M1238</f>
        <v>12.60 €</v>
      </c>
      <c r="T1238" s="0" t="str">
        <f aca="false">M1238/N1238</f>
        <v>2%</v>
      </c>
      <c r="X1238" s="0" t="n">
        <v>498.25</v>
      </c>
    </row>
    <row r="1239" customFormat="false" ht="15.75" hidden="false" customHeight="true" outlineLevel="0" collapsed="false">
      <c r="B1239" s="0" t="s">
        <v>153</v>
      </c>
      <c r="C1239" s="0" t="s">
        <v>3</v>
      </c>
      <c r="F1239" s="0" t="n">
        <v>2020</v>
      </c>
      <c r="G1239" s="0" t="n">
        <v>5</v>
      </c>
      <c r="H1239" s="0" t="n">
        <v>118.51</v>
      </c>
      <c r="I1239" s="0" t="n">
        <v>1056.9</v>
      </c>
      <c r="J1239" s="0" t="str">
        <f aca="false">I1239-H1239</f>
        <v>938.39 €</v>
      </c>
      <c r="K1239" s="0" t="str">
        <f aca="false">H1239/I1239</f>
        <v>11.21%</v>
      </c>
      <c r="L1239" s="0" t="str">
        <f aca="false">N1239/P1239</f>
        <v>0.48%</v>
      </c>
      <c r="M1239" s="0" t="n">
        <v>24</v>
      </c>
      <c r="N1239" s="0" t="n">
        <v>679</v>
      </c>
      <c r="O1239" s="0" t="str">
        <f aca="false">H1239/N1239</f>
        <v>0.17 €</v>
      </c>
      <c r="P1239" s="0" t="n">
        <v>140938</v>
      </c>
      <c r="Q1239" s="0" t="str">
        <f aca="false">I1239/H1239</f>
        <v>892%</v>
      </c>
      <c r="R1239" s="0" t="str">
        <f aca="false">I1239/M1239</f>
        <v>44.04 €</v>
      </c>
      <c r="S1239" s="0" t="str">
        <f aca="false">H1239/M1239</f>
        <v>4.94 €</v>
      </c>
      <c r="T1239" s="0" t="str">
        <f aca="false">M1239/N1239</f>
        <v>4%</v>
      </c>
    </row>
    <row r="1240" customFormat="false" ht="15.75" hidden="false" customHeight="true" outlineLevel="0" collapsed="false">
      <c r="B1240" s="0" t="s">
        <v>153</v>
      </c>
      <c r="C1240" s="0" t="s">
        <v>3</v>
      </c>
      <c r="F1240" s="0" t="n">
        <v>2020</v>
      </c>
      <c r="G1240" s="0" t="n">
        <v>6</v>
      </c>
      <c r="H1240" s="0" t="n">
        <v>367.29</v>
      </c>
      <c r="I1240" s="0" t="n">
        <v>1187.07</v>
      </c>
      <c r="J1240" s="0" t="str">
        <f aca="false">I1240-H1240</f>
        <v>819.78 €</v>
      </c>
      <c r="K1240" s="0" t="str">
        <f aca="false">H1240/I1240</f>
        <v>30.94%</v>
      </c>
      <c r="L1240" s="0" t="str">
        <f aca="false">N1240/P1240</f>
        <v>0.35%</v>
      </c>
      <c r="M1240" s="0" t="n">
        <v>34</v>
      </c>
      <c r="N1240" s="0" t="n">
        <v>1128</v>
      </c>
      <c r="O1240" s="0" t="str">
        <f aca="false">H1240/N1240</f>
        <v>0.33 €</v>
      </c>
      <c r="P1240" s="0" t="n">
        <v>318632</v>
      </c>
      <c r="Q1240" s="0" t="str">
        <f aca="false">I1240/H1240</f>
        <v>323%</v>
      </c>
      <c r="R1240" s="0" t="str">
        <f aca="false">I1240/M1240</f>
        <v>34.91 €</v>
      </c>
      <c r="S1240" s="0" t="str">
        <f aca="false">H1240/M1240</f>
        <v>10.80 €</v>
      </c>
      <c r="T1240" s="0" t="str">
        <f aca="false">M1240/N1240</f>
        <v>3%</v>
      </c>
    </row>
    <row r="1241" customFormat="false" ht="15.75" hidden="false" customHeight="true" outlineLevel="0" collapsed="false">
      <c r="B1241" s="0" t="s">
        <v>153</v>
      </c>
      <c r="C1241" s="0" t="s">
        <v>3</v>
      </c>
      <c r="F1241" s="0" t="n">
        <v>2020</v>
      </c>
      <c r="G1241" s="0" t="n">
        <v>7</v>
      </c>
      <c r="H1241" s="0" t="n">
        <v>257.95</v>
      </c>
      <c r="I1241" s="0" t="n">
        <v>660.79</v>
      </c>
      <c r="J1241" s="0" t="str">
        <f aca="false">I1241-H1241</f>
        <v>402.84 €</v>
      </c>
      <c r="K1241" s="0" t="str">
        <f aca="false">H1241/I1241</f>
        <v>39.04%</v>
      </c>
      <c r="L1241" s="0" t="str">
        <f aca="false">N1241/P1241</f>
        <v>0.39%</v>
      </c>
      <c r="M1241" s="0" t="n">
        <v>17</v>
      </c>
      <c r="N1241" s="0" t="n">
        <v>705</v>
      </c>
      <c r="O1241" s="0" t="str">
        <f aca="false">H1241/N1241</f>
        <v>0.37 €</v>
      </c>
      <c r="P1241" s="0" t="n">
        <v>180775</v>
      </c>
      <c r="Q1241" s="0" t="str">
        <f aca="false">I1241/H1241</f>
        <v>256%</v>
      </c>
      <c r="R1241" s="0" t="str">
        <f aca="false">I1241/M1241</f>
        <v>38.87 €</v>
      </c>
      <c r="S1241" s="0" t="str">
        <f aca="false">H1241/M1241</f>
        <v>15.17 €</v>
      </c>
      <c r="T1241" s="0" t="str">
        <f aca="false">M1241/N1241</f>
        <v>2%</v>
      </c>
    </row>
    <row r="1242" customFormat="false" ht="15.75" hidden="false" customHeight="true" outlineLevel="0" collapsed="false">
      <c r="B1242" s="0" t="s">
        <v>154</v>
      </c>
      <c r="C1242" s="0" t="s">
        <v>3</v>
      </c>
      <c r="F1242" s="0" t="n">
        <v>2020</v>
      </c>
      <c r="G1242" s="0" t="n">
        <v>4</v>
      </c>
      <c r="H1242" s="0" t="n">
        <v>3760.98</v>
      </c>
      <c r="I1242" s="0" t="n">
        <v>2731</v>
      </c>
      <c r="J1242" s="0" t="str">
        <f aca="false">I1242-H1242</f>
        <v>- 1,029.98 €</v>
      </c>
      <c r="K1242" s="0" t="str">
        <f aca="false">H1242/I1242</f>
        <v>137.71%</v>
      </c>
      <c r="L1242" s="0" t="str">
        <f aca="false">N1242/P1242</f>
        <v>0.48%</v>
      </c>
      <c r="M1242" s="0" t="n">
        <v>148</v>
      </c>
      <c r="N1242" s="0" t="n">
        <v>3230</v>
      </c>
      <c r="O1242" s="0" t="str">
        <f aca="false">H1242/N1242</f>
        <v>1.16 €</v>
      </c>
      <c r="P1242" s="0" t="n">
        <v>678944</v>
      </c>
      <c r="Q1242" s="0" t="str">
        <f aca="false">I1242/H1242</f>
        <v>73%</v>
      </c>
      <c r="R1242" s="0" t="str">
        <f aca="false">I1242/M1242</f>
        <v>18.45 €</v>
      </c>
      <c r="S1242" s="0" t="str">
        <f aca="false">H1242/M1242</f>
        <v>25.41 €</v>
      </c>
      <c r="T1242" s="0" t="str">
        <f aca="false">M1242/N1242</f>
        <v>5%</v>
      </c>
      <c r="X1242" s="0" t="n">
        <v>513.53</v>
      </c>
    </row>
    <row r="1243" customFormat="false" ht="15.75" hidden="false" customHeight="true" outlineLevel="0" collapsed="false">
      <c r="B1243" s="0" t="s">
        <v>154</v>
      </c>
      <c r="C1243" s="0" t="s">
        <v>3</v>
      </c>
      <c r="F1243" s="0" t="n">
        <v>2020</v>
      </c>
      <c r="G1243" s="0" t="n">
        <v>5</v>
      </c>
      <c r="H1243" s="0" t="n">
        <v>1323.89</v>
      </c>
      <c r="I1243" s="0" t="n">
        <v>1246.17</v>
      </c>
      <c r="J1243" s="0" t="str">
        <f aca="false">I1243-H1243</f>
        <v>- 77.72 €</v>
      </c>
      <c r="K1243" s="0" t="str">
        <f aca="false">H1243/I1243</f>
        <v>106.24%</v>
      </c>
      <c r="L1243" s="0" t="str">
        <f aca="false">N1243/P1243</f>
        <v>0.23%</v>
      </c>
      <c r="M1243" s="0" t="n">
        <v>71</v>
      </c>
      <c r="N1243" s="0" t="n">
        <v>1568</v>
      </c>
      <c r="O1243" s="0" t="str">
        <f aca="false">H1243/N1243</f>
        <v>0.84 €</v>
      </c>
      <c r="P1243" s="0" t="n">
        <v>680002</v>
      </c>
      <c r="Q1243" s="0" t="str">
        <f aca="false">I1243/H1243</f>
        <v>94%</v>
      </c>
      <c r="R1243" s="0" t="str">
        <f aca="false">I1243/M1243</f>
        <v>17.55 €</v>
      </c>
      <c r="S1243" s="0" t="str">
        <f aca="false">H1243/M1243</f>
        <v>18.65 €</v>
      </c>
      <c r="T1243" s="0" t="str">
        <f aca="false">M1243/N1243</f>
        <v>5%</v>
      </c>
    </row>
    <row r="1244" customFormat="false" ht="15.75" hidden="false" customHeight="true" outlineLevel="0" collapsed="false">
      <c r="B1244" s="0" t="s">
        <v>154</v>
      </c>
      <c r="C1244" s="0" t="s">
        <v>3</v>
      </c>
      <c r="F1244" s="0" t="n">
        <v>2020</v>
      </c>
      <c r="G1244" s="0" t="n">
        <v>6</v>
      </c>
      <c r="H1244" s="0" t="n">
        <v>2984.18</v>
      </c>
      <c r="I1244" s="0" t="n">
        <v>3165.32</v>
      </c>
      <c r="J1244" s="0" t="str">
        <f aca="false">I1244-H1244</f>
        <v>181.14 €</v>
      </c>
      <c r="K1244" s="0" t="str">
        <f aca="false">H1244/I1244</f>
        <v>94.28%</v>
      </c>
      <c r="L1244" s="0" t="str">
        <f aca="false">N1244/P1244</f>
        <v>0.29%</v>
      </c>
      <c r="M1244" s="0" t="n">
        <v>167</v>
      </c>
      <c r="N1244" s="0" t="n">
        <v>2815</v>
      </c>
      <c r="O1244" s="0" t="str">
        <f aca="false">H1244/N1244</f>
        <v>1.06 €</v>
      </c>
      <c r="P1244" s="0" t="n">
        <v>975907</v>
      </c>
      <c r="Q1244" s="0" t="str">
        <f aca="false">I1244/H1244</f>
        <v>106%</v>
      </c>
      <c r="R1244" s="0" t="str">
        <f aca="false">I1244/M1244</f>
        <v>18.95 €</v>
      </c>
      <c r="S1244" s="0" t="str">
        <f aca="false">H1244/M1244</f>
        <v>17.87 €</v>
      </c>
      <c r="T1244" s="0" t="str">
        <f aca="false">M1244/N1244</f>
        <v>6%</v>
      </c>
    </row>
    <row r="1245" customFormat="false" ht="15.75" hidden="false" customHeight="true" outlineLevel="0" collapsed="false">
      <c r="B1245" s="0" t="s">
        <v>154</v>
      </c>
      <c r="C1245" s="0" t="s">
        <v>3</v>
      </c>
      <c r="F1245" s="0" t="n">
        <v>2020</v>
      </c>
      <c r="G1245" s="0" t="n">
        <v>7</v>
      </c>
      <c r="H1245" s="0" t="str">
        <f aca="false">526.35+1051.36</f>
        <v>1,577.71 €</v>
      </c>
      <c r="I1245" s="0" t="str">
        <f aca="false">919.46+1185.98</f>
        <v>2,105.44 €</v>
      </c>
      <c r="J1245" s="0" t="str">
        <f aca="false">I1245-H1245</f>
        <v>527.73 €</v>
      </c>
      <c r="K1245" s="0" t="str">
        <f aca="false">H1245/I1245</f>
        <v>74.93%</v>
      </c>
      <c r="L1245" s="0" t="str">
        <f aca="false">N1245/P1245</f>
        <v>0.24%</v>
      </c>
      <c r="M1245" s="0" t="n">
        <v>35</v>
      </c>
      <c r="N1245" s="0" t="str">
        <f aca="false">527+1046</f>
        <v>1573</v>
      </c>
      <c r="O1245" s="0" t="str">
        <f aca="false">H1245/N1245</f>
        <v>1.00 €</v>
      </c>
      <c r="P1245" s="0" t="str">
        <f aca="false">186432+472562</f>
        <v>658,994</v>
      </c>
      <c r="Q1245" s="0" t="str">
        <f aca="false">I1245/H1245</f>
        <v>133%</v>
      </c>
      <c r="R1245" s="0" t="str">
        <f aca="false">I1245/M1245</f>
        <v>60.16 €</v>
      </c>
      <c r="S1245" s="0" t="str">
        <f aca="false">H1245/M1245</f>
        <v>45.08 €</v>
      </c>
      <c r="T1245" s="0" t="str">
        <f aca="false">M1245/N1245</f>
        <v>2%</v>
      </c>
    </row>
    <row r="1246" customFormat="false" ht="15.75" hidden="false" customHeight="true" outlineLevel="0" collapsed="false">
      <c r="B1246" s="0" t="s">
        <v>155</v>
      </c>
      <c r="C1246" s="0" t="s">
        <v>3</v>
      </c>
      <c r="F1246" s="0" t="n">
        <v>2020</v>
      </c>
      <c r="G1246" s="0" t="n">
        <v>3</v>
      </c>
      <c r="H1246" s="0" t="n">
        <v>50.57</v>
      </c>
      <c r="I1246" s="0" t="n">
        <v>373.3</v>
      </c>
      <c r="J1246" s="0" t="str">
        <f aca="false">I1246-H1246</f>
        <v>322.73 €</v>
      </c>
      <c r="K1246" s="0" t="str">
        <f aca="false">H1246/I1246</f>
        <v>13.55%</v>
      </c>
      <c r="L1246" s="0" t="str">
        <f aca="false">N1246/P1246</f>
        <v>0.57%</v>
      </c>
      <c r="M1246" s="0" t="n">
        <v>35</v>
      </c>
      <c r="N1246" s="0" t="n">
        <v>552</v>
      </c>
      <c r="O1246" s="0" t="str">
        <f aca="false">H1246/N1246</f>
        <v>0.09 €</v>
      </c>
      <c r="P1246" s="0" t="n">
        <v>97185</v>
      </c>
      <c r="Q1246" s="0" t="str">
        <f aca="false">I1246/H1246</f>
        <v>738%</v>
      </c>
      <c r="R1246" s="0" t="str">
        <f aca="false">I1246/M1246</f>
        <v>10.67 €</v>
      </c>
      <c r="S1246" s="0" t="str">
        <f aca="false">H1246/M1246</f>
        <v>1.44 €</v>
      </c>
      <c r="T1246" s="0" t="str">
        <f aca="false">M1246/N1246</f>
        <v>6%</v>
      </c>
      <c r="X1246" s="0" t="n">
        <v>6619.17</v>
      </c>
    </row>
    <row r="1247" customFormat="false" ht="15.75" hidden="false" customHeight="true" outlineLevel="0" collapsed="false">
      <c r="B1247" s="0" t="s">
        <v>155</v>
      </c>
      <c r="C1247" s="0" t="s">
        <v>3</v>
      </c>
      <c r="F1247" s="0" t="n">
        <v>2020</v>
      </c>
      <c r="G1247" s="0" t="n">
        <v>4</v>
      </c>
      <c r="H1247" s="0" t="n">
        <v>1706.85</v>
      </c>
      <c r="I1247" s="0" t="n">
        <v>2611.62</v>
      </c>
      <c r="J1247" s="0" t="str">
        <f aca="false">I1247-H1247</f>
        <v>904.77 €</v>
      </c>
      <c r="K1247" s="0" t="str">
        <f aca="false">H1247/I1247</f>
        <v>65.36%</v>
      </c>
      <c r="L1247" s="0" t="str">
        <f aca="false">N1247/P1247</f>
        <v>0.06%</v>
      </c>
      <c r="M1247" s="0" t="n">
        <v>208</v>
      </c>
      <c r="N1247" s="0" t="n">
        <v>10097</v>
      </c>
      <c r="O1247" s="0" t="str">
        <f aca="false">H1247/N1247</f>
        <v>0.17 €</v>
      </c>
      <c r="P1247" s="0" t="n">
        <v>16316622</v>
      </c>
      <c r="Q1247" s="0" t="str">
        <f aca="false">I1247/H1247</f>
        <v>153%</v>
      </c>
      <c r="R1247" s="0" t="str">
        <f aca="false">I1247/M1247</f>
        <v>12.56 €</v>
      </c>
      <c r="S1247" s="0" t="str">
        <f aca="false">H1247/M1247</f>
        <v>8.21 €</v>
      </c>
      <c r="T1247" s="0" t="str">
        <f aca="false">M1247/N1247</f>
        <v>2%</v>
      </c>
      <c r="X1247" s="0" t="n">
        <v>1033.61</v>
      </c>
    </row>
    <row r="1248" customFormat="false" ht="15.75" hidden="false" customHeight="true" outlineLevel="0" collapsed="false">
      <c r="B1248" s="0" t="s">
        <v>155</v>
      </c>
      <c r="C1248" s="0" t="s">
        <v>3</v>
      </c>
      <c r="F1248" s="0" t="n">
        <v>2020</v>
      </c>
      <c r="G1248" s="0" t="n">
        <v>5</v>
      </c>
      <c r="H1248" s="0" t="n">
        <v>811.34</v>
      </c>
      <c r="I1248" s="0" t="n">
        <v>1877.08</v>
      </c>
      <c r="J1248" s="0" t="str">
        <f aca="false">I1248-H1248</f>
        <v>1,065.74 €</v>
      </c>
      <c r="K1248" s="0" t="str">
        <f aca="false">H1248/I1248</f>
        <v>43.22%</v>
      </c>
      <c r="L1248" s="0" t="str">
        <f aca="false">N1248/P1248</f>
        <v>0.21%</v>
      </c>
      <c r="M1248" s="0" t="n">
        <v>160</v>
      </c>
      <c r="N1248" s="0" t="n">
        <v>2784</v>
      </c>
      <c r="O1248" s="0" t="str">
        <f aca="false">H1248/N1248</f>
        <v>0.29 €</v>
      </c>
      <c r="P1248" s="0" t="n">
        <v>1314792</v>
      </c>
      <c r="Q1248" s="0" t="str">
        <f aca="false">I1248/H1248</f>
        <v>231%</v>
      </c>
      <c r="R1248" s="0" t="str">
        <f aca="false">I1248/M1248</f>
        <v>11.73 €</v>
      </c>
      <c r="S1248" s="0" t="str">
        <f aca="false">H1248/M1248</f>
        <v>5.07 €</v>
      </c>
      <c r="T1248" s="0" t="str">
        <f aca="false">M1248/N1248</f>
        <v>6%</v>
      </c>
    </row>
    <row r="1249" customFormat="false" ht="15.75" hidden="false" customHeight="true" outlineLevel="0" collapsed="false">
      <c r="B1249" s="0" t="s">
        <v>155</v>
      </c>
      <c r="C1249" s="0" t="s">
        <v>3</v>
      </c>
      <c r="F1249" s="0" t="n">
        <v>2020</v>
      </c>
      <c r="G1249" s="0" t="n">
        <v>6</v>
      </c>
      <c r="H1249" s="0" t="n">
        <v>28.78</v>
      </c>
      <c r="I1249" s="0" t="n">
        <v>494.92</v>
      </c>
      <c r="J1249" s="0" t="str">
        <f aca="false">I1249-H1249</f>
        <v>466.14 €</v>
      </c>
      <c r="K1249" s="0" t="str">
        <f aca="false">H1249/I1249</f>
        <v>5.82%</v>
      </c>
      <c r="L1249" s="0" t="str">
        <f aca="false">N1249/P1249</f>
        <v>0.60%</v>
      </c>
      <c r="M1249" s="0" t="n">
        <v>38</v>
      </c>
      <c r="N1249" s="0" t="n">
        <v>554</v>
      </c>
      <c r="O1249" s="0" t="str">
        <f aca="false">H1249/N1249</f>
        <v>0.05 €</v>
      </c>
      <c r="P1249" s="0" t="n">
        <v>92052</v>
      </c>
      <c r="Q1249" s="0" t="str">
        <f aca="false">I1249/H1249</f>
        <v>1720%</v>
      </c>
      <c r="R1249" s="0" t="str">
        <f aca="false">I1249/M1249</f>
        <v>13.02 €</v>
      </c>
      <c r="S1249" s="0" t="str">
        <f aca="false">H1249/M1249</f>
        <v>0.76 €</v>
      </c>
      <c r="T1249" s="0" t="str">
        <f aca="false">M1249/N1249</f>
        <v>7%</v>
      </c>
    </row>
    <row r="1250" customFormat="false" ht="15.75" hidden="false" customHeight="true" outlineLevel="0" collapsed="false">
      <c r="B1250" s="0" t="s">
        <v>155</v>
      </c>
      <c r="C1250" s="0" t="s">
        <v>3</v>
      </c>
      <c r="F1250" s="0" t="n">
        <v>2020</v>
      </c>
      <c r="G1250" s="0" t="n">
        <v>7</v>
      </c>
      <c r="H1250" s="0" t="n">
        <v>59.3</v>
      </c>
      <c r="I1250" s="0" t="n">
        <v>529.71</v>
      </c>
      <c r="J1250" s="0" t="str">
        <f aca="false">I1250-H1250</f>
        <v>470.41 €</v>
      </c>
      <c r="K1250" s="0" t="str">
        <f aca="false">H1250/I1250</f>
        <v>11.19%</v>
      </c>
      <c r="L1250" s="0" t="str">
        <f aca="false">N1250/P1250</f>
        <v>0.65%</v>
      </c>
      <c r="M1250" s="0" t="n">
        <v>43</v>
      </c>
      <c r="N1250" s="0" t="n">
        <v>840</v>
      </c>
      <c r="O1250" s="0" t="str">
        <f aca="false">H1250/N1250</f>
        <v>0.07 €</v>
      </c>
      <c r="P1250" s="0" t="n">
        <v>128920</v>
      </c>
      <c r="Q1250" s="0" t="str">
        <f aca="false">I1250/H1250</f>
        <v>893%</v>
      </c>
      <c r="R1250" s="0" t="str">
        <f aca="false">I1250/M1250</f>
        <v>12.32 €</v>
      </c>
      <c r="S1250" s="0" t="str">
        <f aca="false">H1250/M1250</f>
        <v>1.38 €</v>
      </c>
      <c r="T1250" s="0" t="str">
        <f aca="false">M1250/N1250</f>
        <v>5%</v>
      </c>
    </row>
    <row r="1251" customFormat="false" ht="15.75" hidden="false" customHeight="true" outlineLevel="0" collapsed="false">
      <c r="B1251" s="0" t="s">
        <v>156</v>
      </c>
      <c r="C1251" s="0" t="s">
        <v>49</v>
      </c>
      <c r="F1251" s="0" t="n">
        <v>2020</v>
      </c>
      <c r="G1251" s="0" t="n">
        <v>3</v>
      </c>
      <c r="H1251" s="0" t="n">
        <v>1144.97</v>
      </c>
      <c r="I1251" s="0" t="n">
        <v>3587.32</v>
      </c>
      <c r="J1251" s="0" t="str">
        <f aca="false">I1251-H1251</f>
        <v>£ 2,442.35</v>
      </c>
      <c r="K1251" s="0" t="str">
        <f aca="false">H1251/I1251</f>
        <v>31.92%</v>
      </c>
      <c r="L1251" s="0" t="str">
        <f aca="false">N1251/P1251</f>
        <v>0.44%</v>
      </c>
      <c r="M1251" s="0" t="n">
        <v>364</v>
      </c>
      <c r="N1251" s="0" t="n">
        <v>4252</v>
      </c>
      <c r="O1251" s="0" t="str">
        <f aca="false">H1251/N1251</f>
        <v>0.27 €</v>
      </c>
      <c r="P1251" s="0" t="n">
        <v>962288</v>
      </c>
      <c r="Q1251" s="0" t="str">
        <f aca="false">I1251/H1251</f>
        <v>313%</v>
      </c>
      <c r="R1251" s="0" t="str">
        <f aca="false">I1251/M1251</f>
        <v>£ 9.86</v>
      </c>
      <c r="S1251" s="0" t="str">
        <f aca="false">H1251/M1251</f>
        <v>£ 3.15</v>
      </c>
      <c r="T1251" s="0" t="str">
        <f aca="false">M1251/N1251</f>
        <v>9%</v>
      </c>
    </row>
    <row r="1252" customFormat="false" ht="15.75" hidden="false" customHeight="true" outlineLevel="0" collapsed="false">
      <c r="B1252" s="0" t="s">
        <v>156</v>
      </c>
      <c r="C1252" s="0" t="s">
        <v>3</v>
      </c>
      <c r="F1252" s="0" t="n">
        <v>2020</v>
      </c>
      <c r="G1252" s="0" t="n">
        <v>3</v>
      </c>
      <c r="H1252" s="0" t="n">
        <v>6481.13</v>
      </c>
      <c r="I1252" s="0" t="n">
        <v>30165.42</v>
      </c>
      <c r="J1252" s="0" t="str">
        <f aca="false">I1252-H1252</f>
        <v>23,684.29 €</v>
      </c>
      <c r="K1252" s="0" t="str">
        <f aca="false">H1252/I1252</f>
        <v>21.49%</v>
      </c>
      <c r="L1252" s="0" t="str">
        <f aca="false">N1252/P1252</f>
        <v>0.36%</v>
      </c>
      <c r="M1252" s="0" t="n">
        <v>2451</v>
      </c>
      <c r="N1252" s="0" t="n">
        <v>14002</v>
      </c>
      <c r="O1252" s="0" t="str">
        <f aca="false">H1252/N1252</f>
        <v>0.46 €</v>
      </c>
      <c r="P1252" s="0" t="n">
        <v>3938812</v>
      </c>
      <c r="Q1252" s="0" t="str">
        <f aca="false">I1252/H1252</f>
        <v>465%</v>
      </c>
      <c r="R1252" s="0" t="str">
        <f aca="false">I1252/M1252</f>
        <v>12.31 €</v>
      </c>
      <c r="S1252" s="0" t="str">
        <f aca="false">H1252/M1252</f>
        <v>2.64 €</v>
      </c>
      <c r="T1252" s="0" t="str">
        <f aca="false">M1252/N1252</f>
        <v>18%</v>
      </c>
    </row>
    <row r="1253" customFormat="false" ht="15.75" hidden="false" customHeight="true" outlineLevel="0" collapsed="false">
      <c r="B1253" s="0" t="s">
        <v>156</v>
      </c>
      <c r="C1253" s="0" t="s">
        <v>50</v>
      </c>
      <c r="F1253" s="0" t="n">
        <v>2020</v>
      </c>
      <c r="G1253" s="0" t="n">
        <v>3</v>
      </c>
      <c r="H1253" s="0" t="n">
        <v>226.29</v>
      </c>
      <c r="I1253" s="0" t="n">
        <v>410.7</v>
      </c>
      <c r="J1253" s="0" t="str">
        <f aca="false">I1253-H1253</f>
        <v>184.41 €</v>
      </c>
      <c r="K1253" s="0" t="str">
        <f aca="false">H1253/I1253</f>
        <v>55.10%</v>
      </c>
      <c r="L1253" s="0" t="str">
        <f aca="false">N1253/P1253</f>
        <v>0.51%</v>
      </c>
      <c r="M1253" s="0" t="n">
        <v>31</v>
      </c>
      <c r="N1253" s="0" t="n">
        <v>583</v>
      </c>
      <c r="O1253" s="0" t="str">
        <f aca="false">H1253/N1253</f>
        <v>0.39 €</v>
      </c>
      <c r="P1253" s="0" t="n">
        <v>113473</v>
      </c>
      <c r="Q1253" s="0" t="str">
        <f aca="false">I1253/H1253</f>
        <v>181%</v>
      </c>
      <c r="R1253" s="0" t="str">
        <f aca="false">I1253/M1253</f>
        <v>13.25 €</v>
      </c>
      <c r="S1253" s="0" t="str">
        <f aca="false">H1253/M1253</f>
        <v>7.30 €</v>
      </c>
      <c r="T1253" s="0" t="str">
        <f aca="false">M1253/N1253</f>
        <v>5%</v>
      </c>
    </row>
    <row r="1254" customFormat="false" ht="15.75" hidden="false" customHeight="true" outlineLevel="0" collapsed="false">
      <c r="B1254" s="0" t="s">
        <v>156</v>
      </c>
      <c r="C1254" s="0" t="s">
        <v>51</v>
      </c>
      <c r="F1254" s="0" t="n">
        <v>2020</v>
      </c>
      <c r="G1254" s="0" t="n">
        <v>3</v>
      </c>
      <c r="H1254" s="0" t="n">
        <v>291.24</v>
      </c>
      <c r="I1254" s="0" t="n">
        <v>230.48</v>
      </c>
      <c r="J1254" s="0" t="str">
        <f aca="false">I1254-H1254</f>
        <v>- 60.76 €</v>
      </c>
      <c r="K1254" s="0" t="str">
        <f aca="false">H1254/I1254</f>
        <v>126.36%</v>
      </c>
      <c r="L1254" s="0" t="str">
        <f aca="false">N1254/P1254</f>
        <v>0.31%</v>
      </c>
      <c r="M1254" s="0" t="n">
        <v>17</v>
      </c>
      <c r="N1254" s="0" t="n">
        <v>1047</v>
      </c>
      <c r="O1254" s="0" t="str">
        <f aca="false">H1254/N1254</f>
        <v>0.28 €</v>
      </c>
      <c r="P1254" s="0" t="n">
        <v>336736</v>
      </c>
      <c r="Q1254" s="0" t="str">
        <f aca="false">I1254/H1254</f>
        <v>79%</v>
      </c>
      <c r="R1254" s="0" t="str">
        <f aca="false">I1254/M1254</f>
        <v>13.56 €</v>
      </c>
      <c r="S1254" s="0" t="str">
        <f aca="false">H1254/M1254</f>
        <v>17.13 €</v>
      </c>
      <c r="T1254" s="0" t="str">
        <f aca="false">M1254/N1254</f>
        <v>2%</v>
      </c>
    </row>
    <row r="1255" customFormat="false" ht="15.75" hidden="false" customHeight="true" outlineLevel="0" collapsed="false">
      <c r="B1255" s="0" t="s">
        <v>156</v>
      </c>
      <c r="C1255" s="0" t="s">
        <v>52</v>
      </c>
      <c r="F1255" s="0" t="n">
        <v>2020</v>
      </c>
      <c r="G1255" s="0" t="n">
        <v>3</v>
      </c>
      <c r="H1255" s="0" t="n">
        <v>156.11</v>
      </c>
      <c r="I1255" s="0" t="n">
        <v>82.18</v>
      </c>
      <c r="J1255" s="0" t="str">
        <f aca="false">I1255-H1255</f>
        <v>- 73.93 €</v>
      </c>
      <c r="K1255" s="0" t="str">
        <f aca="false">H1255/I1255</f>
        <v>189.96%</v>
      </c>
      <c r="L1255" s="0" t="str">
        <f aca="false">N1255/P1255</f>
        <v>0.33%</v>
      </c>
      <c r="M1255" s="0" t="n">
        <v>7</v>
      </c>
      <c r="N1255" s="0" t="n">
        <v>576</v>
      </c>
      <c r="O1255" s="0" t="str">
        <f aca="false">H1255/N1255</f>
        <v>0.27 €</v>
      </c>
      <c r="P1255" s="0" t="n">
        <v>172577</v>
      </c>
      <c r="Q1255" s="0" t="str">
        <f aca="false">I1255/H1255</f>
        <v>53%</v>
      </c>
      <c r="R1255" s="0" t="str">
        <f aca="false">I1255/M1255</f>
        <v>11.74 €</v>
      </c>
      <c r="S1255" s="0" t="str">
        <f aca="false">H1255/M1255</f>
        <v>22.30 €</v>
      </c>
      <c r="T1255" s="0" t="str">
        <f aca="false">M1255/N1255</f>
        <v>1%</v>
      </c>
    </row>
    <row r="1256" customFormat="false" ht="15.75" hidden="false" customHeight="true" outlineLevel="0" collapsed="false">
      <c r="B1256" s="0" t="s">
        <v>156</v>
      </c>
      <c r="C1256" s="0" t="s">
        <v>49</v>
      </c>
      <c r="F1256" s="0" t="n">
        <v>2020</v>
      </c>
      <c r="G1256" s="0" t="n">
        <v>4</v>
      </c>
      <c r="H1256" s="0" t="n">
        <v>1398.55</v>
      </c>
      <c r="I1256" s="0" t="n">
        <v>3477.55</v>
      </c>
      <c r="J1256" s="0" t="str">
        <f aca="false">I1256-H1256</f>
        <v>£ 2,079.00</v>
      </c>
      <c r="K1256" s="0" t="str">
        <f aca="false">H1256/I1256</f>
        <v>40.22%</v>
      </c>
      <c r="L1256" s="0" t="str">
        <f aca="false">N1256/P1256</f>
        <v>0.38%</v>
      </c>
      <c r="M1256" s="0" t="n">
        <v>319</v>
      </c>
      <c r="N1256" s="0" t="n">
        <v>6349</v>
      </c>
      <c r="O1256" s="0" t="str">
        <f aca="false">H1256/N1256</f>
        <v>0.22 €</v>
      </c>
      <c r="P1256" s="0" t="n">
        <v>1657336</v>
      </c>
      <c r="Q1256" s="0" t="str">
        <f aca="false">I1256/H1256</f>
        <v>249%</v>
      </c>
      <c r="R1256" s="0" t="str">
        <f aca="false">I1256/M1256</f>
        <v>£ 10.90</v>
      </c>
      <c r="S1256" s="0" t="str">
        <f aca="false">H1256/M1256</f>
        <v>£ 4.38</v>
      </c>
      <c r="T1256" s="0" t="str">
        <f aca="false">M1256/N1256</f>
        <v>5%</v>
      </c>
    </row>
    <row r="1257" customFormat="false" ht="15.75" hidden="false" customHeight="true" outlineLevel="0" collapsed="false">
      <c r="B1257" s="0" t="s">
        <v>156</v>
      </c>
      <c r="C1257" s="0" t="s">
        <v>3</v>
      </c>
      <c r="F1257" s="0" t="n">
        <v>2020</v>
      </c>
      <c r="G1257" s="0" t="n">
        <v>4</v>
      </c>
      <c r="H1257" s="0" t="n">
        <v>5404.29</v>
      </c>
      <c r="I1257" s="0" t="n">
        <v>24627.82</v>
      </c>
      <c r="J1257" s="0" t="str">
        <f aca="false">I1257-H1257</f>
        <v>19,223.53 €</v>
      </c>
      <c r="K1257" s="0" t="str">
        <f aca="false">H1257/I1257</f>
        <v>21.94%</v>
      </c>
      <c r="L1257" s="0" t="str">
        <f aca="false">N1257/P1257</f>
        <v>0.44%</v>
      </c>
      <c r="M1257" s="0" t="n">
        <v>2005</v>
      </c>
      <c r="N1257" s="0" t="n">
        <v>14330</v>
      </c>
      <c r="O1257" s="0" t="str">
        <f aca="false">H1257/N1257</f>
        <v>0.38 €</v>
      </c>
      <c r="P1257" s="0" t="n">
        <v>3262958</v>
      </c>
      <c r="Q1257" s="0" t="str">
        <f aca="false">I1257/H1257</f>
        <v>456%</v>
      </c>
      <c r="R1257" s="0" t="str">
        <f aca="false">I1257/M1257</f>
        <v>12.28 €</v>
      </c>
      <c r="S1257" s="0" t="str">
        <f aca="false">H1257/M1257</f>
        <v>2.70 €</v>
      </c>
      <c r="T1257" s="0" t="str">
        <f aca="false">M1257/N1257</f>
        <v>14%</v>
      </c>
    </row>
    <row r="1258" customFormat="false" ht="15.75" hidden="false" customHeight="true" outlineLevel="0" collapsed="false">
      <c r="B1258" s="0" t="s">
        <v>156</v>
      </c>
      <c r="C1258" s="0" t="s">
        <v>50</v>
      </c>
      <c r="F1258" s="0" t="n">
        <v>2020</v>
      </c>
      <c r="G1258" s="0" t="n">
        <v>4</v>
      </c>
      <c r="H1258" s="0" t="n">
        <v>459.05</v>
      </c>
      <c r="I1258" s="0" t="n">
        <v>1132.15</v>
      </c>
      <c r="J1258" s="0" t="str">
        <f aca="false">I1258-H1258</f>
        <v>673.10 €</v>
      </c>
      <c r="K1258" s="0" t="str">
        <f aca="false">H1258/I1258</f>
        <v>40.55%</v>
      </c>
      <c r="L1258" s="0" t="str">
        <f aca="false">N1258/P1258</f>
        <v>0.55%</v>
      </c>
      <c r="M1258" s="0" t="n">
        <v>83</v>
      </c>
      <c r="N1258" s="0" t="n">
        <v>1722</v>
      </c>
      <c r="O1258" s="0" t="str">
        <f aca="false">H1258/N1258</f>
        <v>0.27 €</v>
      </c>
      <c r="P1258" s="0" t="n">
        <v>311249</v>
      </c>
      <c r="Q1258" s="0" t="str">
        <f aca="false">I1258/H1258</f>
        <v>247%</v>
      </c>
      <c r="R1258" s="0" t="str">
        <f aca="false">I1258/M1258</f>
        <v>13.64 €</v>
      </c>
      <c r="S1258" s="0" t="str">
        <f aca="false">H1258/M1258</f>
        <v>5.53 €</v>
      </c>
      <c r="T1258" s="0" t="str">
        <f aca="false">M1258/N1258</f>
        <v>5%</v>
      </c>
    </row>
    <row r="1259" customFormat="false" ht="15.75" hidden="false" customHeight="true" outlineLevel="0" collapsed="false">
      <c r="B1259" s="0" t="s">
        <v>156</v>
      </c>
      <c r="C1259" s="0" t="s">
        <v>51</v>
      </c>
      <c r="F1259" s="0" t="n">
        <v>2020</v>
      </c>
      <c r="G1259" s="0" t="n">
        <v>4</v>
      </c>
      <c r="H1259" s="0" t="n">
        <v>1062.92</v>
      </c>
      <c r="I1259" s="0" t="n">
        <v>1025.64</v>
      </c>
      <c r="J1259" s="0" t="str">
        <f aca="false">I1259-H1259</f>
        <v>- 37.28 €</v>
      </c>
      <c r="K1259" s="0" t="str">
        <f aca="false">H1259/I1259</f>
        <v>103.63%</v>
      </c>
      <c r="L1259" s="0" t="str">
        <f aca="false">N1259/P1259</f>
        <v>0.40%</v>
      </c>
      <c r="M1259" s="0" t="n">
        <v>90</v>
      </c>
      <c r="N1259" s="0" t="n">
        <v>5106</v>
      </c>
      <c r="O1259" s="0" t="str">
        <f aca="false">H1259/N1259</f>
        <v>0.21 €</v>
      </c>
      <c r="P1259" s="0" t="n">
        <v>1280022</v>
      </c>
      <c r="Q1259" s="0" t="str">
        <f aca="false">I1259/H1259</f>
        <v>96%</v>
      </c>
      <c r="R1259" s="0" t="str">
        <f aca="false">I1259/M1259</f>
        <v>11.40 €</v>
      </c>
      <c r="S1259" s="0" t="str">
        <f aca="false">H1259/M1259</f>
        <v>11.81 €</v>
      </c>
      <c r="T1259" s="0" t="str">
        <f aca="false">M1259/N1259</f>
        <v>2%</v>
      </c>
    </row>
    <row r="1260" customFormat="false" ht="15.75" hidden="false" customHeight="true" outlineLevel="0" collapsed="false">
      <c r="B1260" s="0" t="s">
        <v>156</v>
      </c>
      <c r="C1260" s="0" t="s">
        <v>52</v>
      </c>
      <c r="F1260" s="0" t="n">
        <v>2020</v>
      </c>
      <c r="G1260" s="0" t="n">
        <v>4</v>
      </c>
      <c r="H1260" s="0" t="n">
        <v>445.28</v>
      </c>
      <c r="I1260" s="0" t="n">
        <v>483.91</v>
      </c>
      <c r="J1260" s="0" t="str">
        <f aca="false">I1260-H1260</f>
        <v>38.63 €</v>
      </c>
      <c r="K1260" s="0" t="str">
        <f aca="false">H1260/I1260</f>
        <v>92.02%</v>
      </c>
      <c r="L1260" s="0" t="str">
        <f aca="false">N1260/P1260</f>
        <v>0.55%</v>
      </c>
      <c r="M1260" s="0" t="n">
        <v>48</v>
      </c>
      <c r="N1260" s="0" t="n">
        <v>2370</v>
      </c>
      <c r="O1260" s="0" t="str">
        <f aca="false">H1260/N1260</f>
        <v>0.19 €</v>
      </c>
      <c r="P1260" s="0" t="n">
        <v>434129</v>
      </c>
      <c r="Q1260" s="0" t="str">
        <f aca="false">I1260/H1260</f>
        <v>109%</v>
      </c>
      <c r="R1260" s="0" t="str">
        <f aca="false">I1260/M1260</f>
        <v>10.08 €</v>
      </c>
      <c r="S1260" s="0" t="str">
        <f aca="false">H1260/M1260</f>
        <v>9.28 €</v>
      </c>
      <c r="T1260" s="0" t="str">
        <f aca="false">M1260/N1260</f>
        <v>2%</v>
      </c>
    </row>
    <row r="1261" customFormat="false" ht="15.75" hidden="false" customHeight="true" outlineLevel="0" collapsed="false">
      <c r="B1261" s="0" t="s">
        <v>156</v>
      </c>
      <c r="C1261" s="0" t="s">
        <v>49</v>
      </c>
      <c r="F1261" s="0" t="n">
        <v>2020</v>
      </c>
      <c r="G1261" s="0" t="n">
        <v>5</v>
      </c>
      <c r="H1261" s="0" t="n">
        <v>609.54</v>
      </c>
      <c r="I1261" s="0" t="n">
        <v>3996.9</v>
      </c>
      <c r="J1261" s="0" t="str">
        <f aca="false">I1261-H1261</f>
        <v>£ 3,387.36</v>
      </c>
      <c r="K1261" s="0" t="str">
        <f aca="false">H1261/I1261</f>
        <v>15.25%</v>
      </c>
      <c r="L1261" s="0" t="str">
        <f aca="false">N1261/P1261</f>
        <v>0.37%</v>
      </c>
      <c r="M1261" s="0" t="n">
        <v>377</v>
      </c>
      <c r="N1261" s="0" t="n">
        <v>3777</v>
      </c>
      <c r="O1261" s="0" t="str">
        <f aca="false">H1261/N1261</f>
        <v>0.16 €</v>
      </c>
      <c r="P1261" s="0" t="n">
        <v>1024222</v>
      </c>
      <c r="Q1261" s="0" t="str">
        <f aca="false">I1261/H1261</f>
        <v>656%</v>
      </c>
      <c r="R1261" s="0" t="str">
        <f aca="false">I1261/M1261</f>
        <v>£ 10.60</v>
      </c>
      <c r="S1261" s="0" t="str">
        <f aca="false">H1261/M1261</f>
        <v>£ 1.62</v>
      </c>
      <c r="T1261" s="0" t="str">
        <f aca="false">M1261/N1261</f>
        <v>10%</v>
      </c>
    </row>
    <row r="1262" customFormat="false" ht="15.75" hidden="false" customHeight="true" outlineLevel="0" collapsed="false">
      <c r="B1262" s="0" t="s">
        <v>156</v>
      </c>
      <c r="C1262" s="0" t="s">
        <v>3</v>
      </c>
      <c r="F1262" s="0" t="n">
        <v>2020</v>
      </c>
      <c r="G1262" s="0" t="n">
        <v>5</v>
      </c>
      <c r="H1262" s="0" t="n">
        <v>4863.69</v>
      </c>
      <c r="I1262" s="0" t="n">
        <v>23103.61</v>
      </c>
      <c r="J1262" s="0" t="str">
        <f aca="false">I1262-H1262</f>
        <v>18,239.92 €</v>
      </c>
      <c r="K1262" s="0" t="str">
        <f aca="false">H1262/I1262</f>
        <v>21.05%</v>
      </c>
      <c r="L1262" s="0" t="str">
        <f aca="false">N1262/P1262</f>
        <v>0.28%</v>
      </c>
      <c r="M1262" s="0" t="n">
        <v>1904</v>
      </c>
      <c r="N1262" s="0" t="n">
        <v>12883</v>
      </c>
      <c r="O1262" s="0" t="str">
        <f aca="false">H1262/N1262</f>
        <v>0.38 €</v>
      </c>
      <c r="P1262" s="0" t="n">
        <v>4571120</v>
      </c>
      <c r="Q1262" s="0" t="str">
        <f aca="false">I1262/H1262</f>
        <v>475%</v>
      </c>
      <c r="R1262" s="0" t="str">
        <f aca="false">I1262/M1262</f>
        <v>12.13 €</v>
      </c>
      <c r="S1262" s="0" t="str">
        <f aca="false">H1262/M1262</f>
        <v>2.55 €</v>
      </c>
      <c r="T1262" s="0" t="str">
        <f aca="false">M1262/N1262</f>
        <v>15%</v>
      </c>
    </row>
    <row r="1263" customFormat="false" ht="15.75" hidden="false" customHeight="true" outlineLevel="0" collapsed="false">
      <c r="B1263" s="0" t="s">
        <v>156</v>
      </c>
      <c r="C1263" s="0" t="s">
        <v>50</v>
      </c>
      <c r="F1263" s="0" t="n">
        <v>2020</v>
      </c>
      <c r="G1263" s="0" t="n">
        <v>5</v>
      </c>
      <c r="H1263" s="0" t="n">
        <v>105.84</v>
      </c>
      <c r="I1263" s="0" t="n">
        <v>278.13</v>
      </c>
      <c r="J1263" s="0" t="str">
        <f aca="false">I1263-H1263</f>
        <v>172.29 €</v>
      </c>
      <c r="K1263" s="0" t="str">
        <f aca="false">H1263/I1263</f>
        <v>38.05%</v>
      </c>
      <c r="L1263" s="0" t="str">
        <f aca="false">N1263/P1263</f>
        <v>0.75%</v>
      </c>
      <c r="M1263" s="0" t="n">
        <v>20</v>
      </c>
      <c r="N1263" s="0" t="n">
        <v>470</v>
      </c>
      <c r="O1263" s="0" t="str">
        <f aca="false">H1263/N1263</f>
        <v>0.23 €</v>
      </c>
      <c r="P1263" s="0" t="n">
        <v>62440</v>
      </c>
      <c r="Q1263" s="0" t="str">
        <f aca="false">I1263/H1263</f>
        <v>263%</v>
      </c>
      <c r="R1263" s="0" t="str">
        <f aca="false">I1263/M1263</f>
        <v>13.91 €</v>
      </c>
      <c r="S1263" s="0" t="str">
        <f aca="false">H1263/M1263</f>
        <v>5.29 €</v>
      </c>
      <c r="T1263" s="0" t="str">
        <f aca="false">M1263/N1263</f>
        <v>4%</v>
      </c>
    </row>
    <row r="1264" customFormat="false" ht="15.75" hidden="false" customHeight="true" outlineLevel="0" collapsed="false">
      <c r="B1264" s="0" t="s">
        <v>156</v>
      </c>
      <c r="C1264" s="0" t="s">
        <v>51</v>
      </c>
      <c r="F1264" s="0" t="n">
        <v>2020</v>
      </c>
      <c r="G1264" s="0" t="n">
        <v>5</v>
      </c>
      <c r="H1264" s="0" t="n">
        <v>72.76</v>
      </c>
      <c r="I1264" s="0" t="n">
        <v>295.61</v>
      </c>
      <c r="J1264" s="0" t="str">
        <f aca="false">I1264-H1264</f>
        <v>222.85 €</v>
      </c>
      <c r="K1264" s="0" t="str">
        <f aca="false">H1264/I1264</f>
        <v>24.61%</v>
      </c>
      <c r="L1264" s="0" t="str">
        <f aca="false">N1264/P1264</f>
        <v>1.14%</v>
      </c>
      <c r="M1264" s="0" t="n">
        <v>23</v>
      </c>
      <c r="N1264" s="0" t="n">
        <v>416</v>
      </c>
      <c r="O1264" s="0" t="str">
        <f aca="false">H1264/N1264</f>
        <v>0.17 €</v>
      </c>
      <c r="P1264" s="0" t="n">
        <v>36412</v>
      </c>
      <c r="Q1264" s="0" t="str">
        <f aca="false">I1264/H1264</f>
        <v>406%</v>
      </c>
      <c r="R1264" s="0" t="str">
        <f aca="false">I1264/M1264</f>
        <v>12.85 €</v>
      </c>
      <c r="S1264" s="0" t="str">
        <f aca="false">H1264/M1264</f>
        <v>3.16 €</v>
      </c>
      <c r="T1264" s="0" t="str">
        <f aca="false">M1264/N1264</f>
        <v>6%</v>
      </c>
    </row>
    <row r="1265" customFormat="false" ht="15.75" hidden="false" customHeight="true" outlineLevel="0" collapsed="false">
      <c r="B1265" s="0" t="s">
        <v>156</v>
      </c>
      <c r="C1265" s="0" t="s">
        <v>52</v>
      </c>
      <c r="F1265" s="0" t="n">
        <v>2020</v>
      </c>
      <c r="G1265" s="0" t="n">
        <v>5</v>
      </c>
      <c r="H1265" s="0" t="n">
        <v>93.2</v>
      </c>
      <c r="I1265" s="0" t="n">
        <v>409.72</v>
      </c>
      <c r="J1265" s="0" t="str">
        <f aca="false">I1265-H1265</f>
        <v>316.52 €</v>
      </c>
      <c r="K1265" s="0" t="str">
        <f aca="false">H1265/I1265</f>
        <v>22.75%</v>
      </c>
      <c r="L1265" s="0" t="str">
        <f aca="false">N1265/P1265</f>
        <v>0.74%</v>
      </c>
      <c r="M1265" s="0" t="n">
        <v>39</v>
      </c>
      <c r="N1265" s="0" t="n">
        <v>470</v>
      </c>
      <c r="O1265" s="0" t="str">
        <f aca="false">H1265/N1265</f>
        <v>0.20 €</v>
      </c>
      <c r="P1265" s="0" t="n">
        <v>63595</v>
      </c>
      <c r="Q1265" s="0" t="str">
        <f aca="false">I1265/H1265</f>
        <v>440%</v>
      </c>
      <c r="R1265" s="0" t="str">
        <f aca="false">I1265/M1265</f>
        <v>10.51 €</v>
      </c>
      <c r="S1265" s="0" t="str">
        <f aca="false">H1265/M1265</f>
        <v>2.39 €</v>
      </c>
      <c r="T1265" s="0" t="str">
        <f aca="false">M1265/N1265</f>
        <v>8%</v>
      </c>
    </row>
    <row r="1266" customFormat="false" ht="15.75" hidden="false" customHeight="true" outlineLevel="0" collapsed="false">
      <c r="B1266" s="0" t="s">
        <v>156</v>
      </c>
      <c r="C1266" s="0" t="s">
        <v>49</v>
      </c>
      <c r="F1266" s="0" t="n">
        <v>2020</v>
      </c>
      <c r="G1266" s="0" t="n">
        <v>6</v>
      </c>
      <c r="H1266" s="0" t="n">
        <v>291.57</v>
      </c>
      <c r="I1266" s="0" t="n">
        <v>1715.89</v>
      </c>
      <c r="J1266" s="0" t="str">
        <f aca="false">I1266-H1266</f>
        <v>1,424.32 €</v>
      </c>
      <c r="K1266" s="0" t="str">
        <f aca="false">H1266/I1266</f>
        <v>16.99%</v>
      </c>
      <c r="L1266" s="0" t="str">
        <f aca="false">N1266/P1266</f>
        <v>0.31%</v>
      </c>
      <c r="M1266" s="0" t="n">
        <v>168</v>
      </c>
      <c r="N1266" s="0" t="n">
        <v>1728</v>
      </c>
      <c r="O1266" s="0" t="str">
        <f aca="false">H1266/N1266</f>
        <v>£ 0.17</v>
      </c>
      <c r="P1266" s="0" t="n">
        <v>563319</v>
      </c>
      <c r="Q1266" s="0" t="str">
        <f aca="false">I1266/H1266</f>
        <v>589%</v>
      </c>
      <c r="R1266" s="0" t="str">
        <f aca="false">I1266/M1266</f>
        <v>£ 10.21</v>
      </c>
      <c r="S1266" s="0" t="str">
        <f aca="false">H1266/M1266</f>
        <v>1.74 €</v>
      </c>
      <c r="T1266" s="0" t="str">
        <f aca="false">M1266/N1266</f>
        <v>10%</v>
      </c>
    </row>
    <row r="1267" customFormat="false" ht="15.75" hidden="false" customHeight="true" outlineLevel="0" collapsed="false">
      <c r="B1267" s="0" t="s">
        <v>156</v>
      </c>
      <c r="C1267" s="0" t="s">
        <v>3</v>
      </c>
      <c r="F1267" s="0" t="n">
        <v>2020</v>
      </c>
      <c r="G1267" s="0" t="n">
        <v>6</v>
      </c>
      <c r="H1267" s="0" t="n">
        <v>3000.41</v>
      </c>
      <c r="I1267" s="0" t="n">
        <v>18631.82</v>
      </c>
      <c r="J1267" s="0" t="str">
        <f aca="false">I1267-H1267</f>
        <v>15,631.41 €</v>
      </c>
      <c r="K1267" s="0" t="str">
        <f aca="false">H1267/I1267</f>
        <v>16.10%</v>
      </c>
      <c r="L1267" s="0" t="str">
        <f aca="false">N1267/P1267</f>
        <v>0.34%</v>
      </c>
      <c r="M1267" s="0" t="n">
        <v>1287</v>
      </c>
      <c r="N1267" s="0" t="n">
        <v>9126</v>
      </c>
      <c r="O1267" s="0" t="str">
        <f aca="false">H1267/N1267</f>
        <v>0.33 €</v>
      </c>
      <c r="P1267" s="0" t="n">
        <v>2680229</v>
      </c>
      <c r="Q1267" s="0" t="str">
        <f aca="false">I1267/H1267</f>
        <v>621%</v>
      </c>
      <c r="R1267" s="0" t="str">
        <f aca="false">I1267/M1267</f>
        <v>14.48 €</v>
      </c>
      <c r="S1267" s="0" t="str">
        <f aca="false">H1267/M1267</f>
        <v>2.33 €</v>
      </c>
      <c r="T1267" s="0" t="str">
        <f aca="false">M1267/N1267</f>
        <v>14%</v>
      </c>
    </row>
    <row r="1268" customFormat="false" ht="15.75" hidden="false" customHeight="true" outlineLevel="0" collapsed="false">
      <c r="B1268" s="0" t="s">
        <v>156</v>
      </c>
      <c r="C1268" s="0" t="s">
        <v>50</v>
      </c>
      <c r="F1268" s="0" t="n">
        <v>2020</v>
      </c>
      <c r="G1268" s="0" t="n">
        <v>6</v>
      </c>
      <c r="H1268" s="0" t="n">
        <v>16.55</v>
      </c>
      <c r="I1268" s="0" t="n">
        <v>72.53</v>
      </c>
      <c r="J1268" s="0" t="str">
        <f aca="false">I1268-H1268</f>
        <v>55.98 €</v>
      </c>
      <c r="K1268" s="0" t="str">
        <f aca="false">H1268/I1268</f>
        <v>22.82%</v>
      </c>
      <c r="L1268" s="0" t="str">
        <f aca="false">N1268/P1268</f>
        <v>0.39%</v>
      </c>
      <c r="M1268" s="0" t="n">
        <v>6</v>
      </c>
      <c r="N1268" s="0" t="n">
        <v>87</v>
      </c>
      <c r="O1268" s="0" t="str">
        <f aca="false">H1268/N1268</f>
        <v>0.19 €</v>
      </c>
      <c r="P1268" s="0" t="n">
        <v>22186</v>
      </c>
      <c r="Q1268" s="0" t="str">
        <f aca="false">I1268/H1268</f>
        <v>438%</v>
      </c>
      <c r="R1268" s="0" t="str">
        <f aca="false">I1268/M1268</f>
        <v>12.09 €</v>
      </c>
      <c r="S1268" s="0" t="str">
        <f aca="false">H1268/M1268</f>
        <v>2.76 €</v>
      </c>
      <c r="T1268" s="0" t="str">
        <f aca="false">M1268/N1268</f>
        <v>7%</v>
      </c>
    </row>
    <row r="1269" customFormat="false" ht="15.75" hidden="false" customHeight="true" outlineLevel="0" collapsed="false">
      <c r="B1269" s="0" t="s">
        <v>156</v>
      </c>
      <c r="C1269" s="0" t="s">
        <v>51</v>
      </c>
      <c r="F1269" s="0" t="n">
        <v>2020</v>
      </c>
      <c r="G1269" s="0" t="n">
        <v>6</v>
      </c>
      <c r="H1269" s="0" t="n">
        <v>11.73</v>
      </c>
      <c r="I1269" s="0" t="n">
        <v>65.06</v>
      </c>
      <c r="J1269" s="0" t="str">
        <f aca="false">I1269-H1269</f>
        <v>53.33 €</v>
      </c>
      <c r="K1269" s="0" t="str">
        <f aca="false">H1269/I1269</f>
        <v>18.03%</v>
      </c>
      <c r="L1269" s="0" t="str">
        <f aca="false">N1269/P1269</f>
        <v>0.65%</v>
      </c>
      <c r="M1269" s="0" t="n">
        <v>7</v>
      </c>
      <c r="N1269" s="0" t="n">
        <v>89</v>
      </c>
      <c r="O1269" s="0" t="str">
        <f aca="false">H1269/N1269</f>
        <v>0.13 €</v>
      </c>
      <c r="P1269" s="0" t="n">
        <v>13685</v>
      </c>
      <c r="Q1269" s="0" t="str">
        <f aca="false">I1269/H1269</f>
        <v>555%</v>
      </c>
      <c r="R1269" s="0" t="str">
        <f aca="false">I1269/M1269</f>
        <v>9.29 €</v>
      </c>
      <c r="S1269" s="0" t="str">
        <f aca="false">H1269/M1269</f>
        <v>1.68 €</v>
      </c>
      <c r="T1269" s="0" t="str">
        <f aca="false">M1269/N1269</f>
        <v>8%</v>
      </c>
    </row>
    <row r="1270" customFormat="false" ht="15.75" hidden="false" customHeight="true" outlineLevel="0" collapsed="false">
      <c r="B1270" s="0" t="s">
        <v>156</v>
      </c>
      <c r="C1270" s="0" t="s">
        <v>52</v>
      </c>
      <c r="F1270" s="0" t="n">
        <v>2020</v>
      </c>
      <c r="G1270" s="0" t="n">
        <v>6</v>
      </c>
      <c r="H1270" s="0" t="n">
        <v>58.41</v>
      </c>
      <c r="I1270" s="0" t="n">
        <v>341.78</v>
      </c>
      <c r="J1270" s="0" t="str">
        <f aca="false">I1270-H1270</f>
        <v>283.37 €</v>
      </c>
      <c r="K1270" s="0" t="str">
        <f aca="false">H1270/I1270</f>
        <v>17.09%</v>
      </c>
      <c r="L1270" s="0" t="str">
        <f aca="false">N1270/P1270</f>
        <v>0.77%</v>
      </c>
      <c r="M1270" s="0" t="n">
        <v>33</v>
      </c>
      <c r="N1270" s="0" t="n">
        <v>342</v>
      </c>
      <c r="O1270" s="0" t="str">
        <f aca="false">H1270/N1270</f>
        <v>0.17 €</v>
      </c>
      <c r="P1270" s="0" t="n">
        <v>44377</v>
      </c>
      <c r="Q1270" s="0" t="str">
        <f aca="false">I1270/H1270</f>
        <v>585%</v>
      </c>
      <c r="R1270" s="0" t="str">
        <f aca="false">I1270/M1270</f>
        <v>10.36 €</v>
      </c>
      <c r="S1270" s="0" t="str">
        <f aca="false">H1270/M1270</f>
        <v>1.77 €</v>
      </c>
      <c r="T1270" s="0" t="str">
        <f aca="false">M1270/N1270</f>
        <v>10%</v>
      </c>
    </row>
    <row r="1271" customFormat="false" ht="15.75" hidden="false" customHeight="true" outlineLevel="0" collapsed="false">
      <c r="B1271" s="0" t="s">
        <v>156</v>
      </c>
      <c r="C1271" s="0" t="s">
        <v>49</v>
      </c>
      <c r="F1271" s="0" t="n">
        <v>2020</v>
      </c>
      <c r="G1271" s="0" t="n">
        <v>7</v>
      </c>
      <c r="H1271" s="0" t="n">
        <v>163.12</v>
      </c>
      <c r="I1271" s="0" t="n">
        <v>657.75</v>
      </c>
      <c r="J1271" s="0" t="str">
        <f aca="false">I1271-H1271</f>
        <v>£ 494.63</v>
      </c>
      <c r="K1271" s="0" t="str">
        <f aca="false">H1271/I1271</f>
        <v>24.80%</v>
      </c>
      <c r="L1271" s="0" t="str">
        <f aca="false">N1271/P1271</f>
        <v>0.45%</v>
      </c>
      <c r="M1271" s="0" t="n">
        <v>67</v>
      </c>
      <c r="N1271" s="0" t="n">
        <v>856</v>
      </c>
      <c r="O1271" s="0" t="str">
        <f aca="false">H1271/N1271</f>
        <v>£ 0.19</v>
      </c>
      <c r="P1271" s="0" t="n">
        <v>190841</v>
      </c>
      <c r="Q1271" s="0" t="str">
        <f aca="false">I1271/H1271</f>
        <v>403%</v>
      </c>
      <c r="R1271" s="0" t="str">
        <f aca="false">I1271/M1271</f>
        <v>£ 9.82</v>
      </c>
      <c r="S1271" s="0" t="str">
        <f aca="false">H1271/M1271</f>
        <v>£ 2.43</v>
      </c>
      <c r="T1271" s="0" t="str">
        <f aca="false">M1271/N1271</f>
        <v>8%</v>
      </c>
    </row>
    <row r="1272" customFormat="false" ht="15.75" hidden="false" customHeight="true" outlineLevel="0" collapsed="false">
      <c r="B1272" s="0" t="s">
        <v>156</v>
      </c>
      <c r="C1272" s="0" t="s">
        <v>3</v>
      </c>
      <c r="F1272" s="0" t="n">
        <v>2020</v>
      </c>
      <c r="G1272" s="0" t="n">
        <v>7</v>
      </c>
      <c r="H1272" s="0" t="n">
        <v>3078.76</v>
      </c>
      <c r="I1272" s="0" t="n">
        <v>15784.89</v>
      </c>
      <c r="J1272" s="0" t="str">
        <f aca="false">I1272-H1272</f>
        <v>12,706.13 €</v>
      </c>
      <c r="K1272" s="0" t="str">
        <f aca="false">H1272/I1272</f>
        <v>19.50%</v>
      </c>
      <c r="L1272" s="0" t="str">
        <f aca="false">N1272/P1272</f>
        <v>0.37%</v>
      </c>
      <c r="M1272" s="0" t="n">
        <v>1206</v>
      </c>
      <c r="N1272" s="0" t="n">
        <v>8329</v>
      </c>
      <c r="O1272" s="0" t="str">
        <f aca="false">H1272/N1272</f>
        <v>0.37 €</v>
      </c>
      <c r="P1272" s="0" t="n">
        <v>2273059</v>
      </c>
      <c r="Q1272" s="0" t="str">
        <f aca="false">I1272/H1272</f>
        <v>513%</v>
      </c>
      <c r="R1272" s="0" t="str">
        <f aca="false">I1272/M1272</f>
        <v>13.09 €</v>
      </c>
      <c r="S1272" s="0" t="str">
        <f aca="false">H1272/M1272</f>
        <v>2.55 €</v>
      </c>
      <c r="T1272" s="0" t="str">
        <f aca="false">M1272/N1272</f>
        <v>14%</v>
      </c>
    </row>
    <row r="1273" customFormat="false" ht="15.75" hidden="false" customHeight="true" outlineLevel="0" collapsed="false">
      <c r="B1273" s="0" t="s">
        <v>156</v>
      </c>
      <c r="C1273" s="0" t="s">
        <v>50</v>
      </c>
      <c r="F1273" s="0" t="n">
        <v>2020</v>
      </c>
      <c r="G1273" s="0" t="n">
        <v>7</v>
      </c>
      <c r="H1273" s="0" t="n">
        <v>18.04</v>
      </c>
      <c r="I1273" s="0" t="n">
        <v>90.75</v>
      </c>
      <c r="J1273" s="0" t="str">
        <f aca="false">I1273-H1273</f>
        <v>72.71 €</v>
      </c>
      <c r="K1273" s="0" t="str">
        <f aca="false">H1273/I1273</f>
        <v>19.88%</v>
      </c>
      <c r="L1273" s="0" t="str">
        <f aca="false">N1273/P1273</f>
        <v>0.45%</v>
      </c>
      <c r="M1273" s="0" t="n">
        <v>8</v>
      </c>
      <c r="N1273" s="0" t="n">
        <v>91</v>
      </c>
      <c r="O1273" s="0" t="str">
        <f aca="false">H1273/N1273</f>
        <v>0.20 €</v>
      </c>
      <c r="P1273" s="0" t="n">
        <v>20315</v>
      </c>
      <c r="Q1273" s="0" t="str">
        <f aca="false">I1273/H1273</f>
        <v>503%</v>
      </c>
      <c r="R1273" s="0" t="str">
        <f aca="false">I1273/M1273</f>
        <v>11.34 €</v>
      </c>
      <c r="S1273" s="0" t="str">
        <f aca="false">H1273/M1273</f>
        <v>2.26 €</v>
      </c>
      <c r="T1273" s="0" t="str">
        <f aca="false">M1273/N1273</f>
        <v>9%</v>
      </c>
    </row>
    <row r="1274" customFormat="false" ht="15.75" hidden="false" customHeight="true" outlineLevel="0" collapsed="false">
      <c r="B1274" s="0" t="s">
        <v>156</v>
      </c>
      <c r="C1274" s="0" t="s">
        <v>51</v>
      </c>
      <c r="F1274" s="0" t="n">
        <v>2020</v>
      </c>
      <c r="G1274" s="0" t="n">
        <v>7</v>
      </c>
      <c r="H1274" s="0" t="n">
        <v>16.22</v>
      </c>
      <c r="I1274" s="0" t="n">
        <v>81.25</v>
      </c>
      <c r="J1274" s="0" t="str">
        <f aca="false">I1274-H1274</f>
        <v>65.03 €</v>
      </c>
      <c r="K1274" s="0" t="str">
        <f aca="false">H1274/I1274</f>
        <v>19.96%</v>
      </c>
      <c r="L1274" s="0" t="str">
        <f aca="false">N1274/P1274</f>
        <v>0.91%</v>
      </c>
      <c r="M1274" s="0" t="n">
        <v>9</v>
      </c>
      <c r="N1274" s="0" t="n">
        <v>105</v>
      </c>
      <c r="O1274" s="0" t="str">
        <f aca="false">H1274/N1274</f>
        <v>0.15 €</v>
      </c>
      <c r="P1274" s="0" t="n">
        <v>11502</v>
      </c>
      <c r="Q1274" s="0" t="str">
        <f aca="false">I1274/H1274</f>
        <v>501%</v>
      </c>
      <c r="R1274" s="0" t="str">
        <f aca="false">I1274/M1274</f>
        <v>9.03 €</v>
      </c>
      <c r="S1274" s="0" t="str">
        <f aca="false">H1274/M1274</f>
        <v>1.80 €</v>
      </c>
      <c r="T1274" s="0" t="str">
        <f aca="false">M1274/N1274</f>
        <v>9%</v>
      </c>
    </row>
    <row r="1275" customFormat="false" ht="15.75" hidden="false" customHeight="true" outlineLevel="0" collapsed="false">
      <c r="B1275" s="0" t="s">
        <v>156</v>
      </c>
      <c r="C1275" s="0" t="s">
        <v>52</v>
      </c>
      <c r="F1275" s="0" t="n">
        <v>2020</v>
      </c>
      <c r="G1275" s="0" t="n">
        <v>7</v>
      </c>
      <c r="H1275" s="0" t="n">
        <v>43.68</v>
      </c>
      <c r="I1275" s="0" t="n">
        <v>155.36</v>
      </c>
      <c r="J1275" s="0" t="str">
        <f aca="false">I1275-H1275</f>
        <v>111.68 €</v>
      </c>
      <c r="K1275" s="0" t="str">
        <f aca="false">H1275/I1275</f>
        <v>28.12%</v>
      </c>
      <c r="L1275" s="0" t="str">
        <f aca="false">N1275/P1275</f>
        <v>0.58%</v>
      </c>
      <c r="M1275" s="0" t="n">
        <v>18</v>
      </c>
      <c r="N1275" s="0" t="n">
        <v>268</v>
      </c>
      <c r="O1275" s="0" t="str">
        <f aca="false">H1275/N1275</f>
        <v>0.16 €</v>
      </c>
      <c r="P1275" s="0" t="n">
        <v>46182</v>
      </c>
      <c r="Q1275" s="0" t="str">
        <f aca="false">I1275/H1275</f>
        <v>356%</v>
      </c>
      <c r="R1275" s="0" t="str">
        <f aca="false">I1275/M1275</f>
        <v>8.63 €</v>
      </c>
      <c r="S1275" s="0" t="str">
        <f aca="false">H1275/M1275</f>
        <v>2.43 €</v>
      </c>
      <c r="T1275" s="0" t="str">
        <f aca="false">M1275/N1275</f>
        <v>7%</v>
      </c>
    </row>
    <row r="1276" customFormat="false" ht="15.75" hidden="false" customHeight="true" outlineLevel="0" collapsed="false">
      <c r="B1276" s="0" t="s">
        <v>157</v>
      </c>
      <c r="C1276" s="0" t="s">
        <v>3</v>
      </c>
      <c r="F1276" s="0" t="n">
        <v>2020</v>
      </c>
      <c r="G1276" s="0" t="n">
        <v>3</v>
      </c>
      <c r="H1276" s="0" t="n">
        <v>1576.87</v>
      </c>
      <c r="I1276" s="0" t="n">
        <v>7473.42</v>
      </c>
      <c r="J1276" s="0" t="str">
        <f aca="false">I1276-H1276</f>
        <v>5,896.55 €</v>
      </c>
      <c r="K1276" s="0" t="str">
        <f aca="false">H1276/I1276</f>
        <v>21.10%</v>
      </c>
      <c r="L1276" s="0" t="str">
        <f aca="false">N1276/P1276</f>
        <v>0.34%</v>
      </c>
      <c r="M1276" s="0" t="n">
        <v>213</v>
      </c>
      <c r="N1276" s="0" t="n">
        <v>7287</v>
      </c>
      <c r="O1276" s="0" t="str">
        <f aca="false">H1276/N1276</f>
        <v>0.22 €</v>
      </c>
      <c r="P1276" s="0" t="n">
        <v>2162569</v>
      </c>
      <c r="Q1276" s="0" t="str">
        <f aca="false">I1276/H1276</f>
        <v>474%</v>
      </c>
      <c r="R1276" s="0" t="str">
        <f aca="false">I1276/M1276</f>
        <v>35.09 €</v>
      </c>
      <c r="S1276" s="0" t="str">
        <f aca="false">H1276/M1276</f>
        <v>7.40 €</v>
      </c>
      <c r="T1276" s="0" t="str">
        <f aca="false">M1276/N1276</f>
        <v>3%</v>
      </c>
    </row>
    <row r="1277" customFormat="false" ht="15.75" hidden="false" customHeight="true" outlineLevel="0" collapsed="false">
      <c r="B1277" s="0" t="s">
        <v>157</v>
      </c>
      <c r="C1277" s="0" t="s">
        <v>3</v>
      </c>
      <c r="F1277" s="0" t="n">
        <v>2020</v>
      </c>
      <c r="G1277" s="0" t="n">
        <v>4</v>
      </c>
      <c r="H1277" s="0" t="n">
        <v>2175.05</v>
      </c>
      <c r="I1277" s="0" t="n">
        <v>8276.48</v>
      </c>
      <c r="J1277" s="0" t="str">
        <f aca="false">I1277-H1277</f>
        <v>6,101.43 €</v>
      </c>
      <c r="K1277" s="0" t="str">
        <f aca="false">H1277/I1277</f>
        <v>26.28%</v>
      </c>
      <c r="L1277" s="0" t="str">
        <f aca="false">N1277/P1277</f>
        <v>0.39%</v>
      </c>
      <c r="M1277" s="0" t="n">
        <v>331</v>
      </c>
      <c r="N1277" s="0" t="n">
        <v>12183</v>
      </c>
      <c r="O1277" s="0" t="str">
        <f aca="false">H1277/N1277</f>
        <v>0.18 €</v>
      </c>
      <c r="P1277" s="0" t="n">
        <v>3113755</v>
      </c>
      <c r="Q1277" s="0" t="str">
        <f aca="false">I1277/H1277</f>
        <v>381%</v>
      </c>
      <c r="R1277" s="0" t="str">
        <f aca="false">I1277/M1277</f>
        <v>25.00 €</v>
      </c>
      <c r="S1277" s="0" t="str">
        <f aca="false">H1277/M1277</f>
        <v>6.57 €</v>
      </c>
      <c r="T1277" s="0" t="str">
        <f aca="false">M1277/N1277</f>
        <v>3%</v>
      </c>
    </row>
    <row r="1278" customFormat="false" ht="15.75" hidden="false" customHeight="true" outlineLevel="0" collapsed="false">
      <c r="B1278" s="0" t="s">
        <v>157</v>
      </c>
      <c r="C1278" s="0" t="s">
        <v>3</v>
      </c>
      <c r="F1278" s="0" t="n">
        <v>2020</v>
      </c>
      <c r="G1278" s="0" t="n">
        <v>5</v>
      </c>
      <c r="H1278" s="0" t="n">
        <v>501</v>
      </c>
      <c r="I1278" s="0" t="n">
        <v>4825.38</v>
      </c>
      <c r="J1278" s="0" t="str">
        <f aca="false">I1278-H1278</f>
        <v>4,324.38 €</v>
      </c>
      <c r="K1278" s="0" t="str">
        <f aca="false">H1278/I1278</f>
        <v>10.38%</v>
      </c>
      <c r="L1278" s="0" t="str">
        <f aca="false">N1278/P1278</f>
        <v>0.39%</v>
      </c>
      <c r="M1278" s="0" t="n">
        <v>168</v>
      </c>
      <c r="N1278" s="0" t="n">
        <v>4107</v>
      </c>
      <c r="O1278" s="0" t="str">
        <f aca="false">H1278/N1278</f>
        <v>0.12 €</v>
      </c>
      <c r="P1278" s="0" t="n">
        <v>1057858</v>
      </c>
      <c r="Q1278" s="0" t="str">
        <f aca="false">I1278/H1278</f>
        <v>963%</v>
      </c>
      <c r="R1278" s="0" t="str">
        <f aca="false">I1278/M1278</f>
        <v>28.72 €</v>
      </c>
      <c r="S1278" s="0" t="str">
        <f aca="false">H1278/M1278</f>
        <v>2.98 €</v>
      </c>
      <c r="T1278" s="0" t="str">
        <f aca="false">M1278/N1278</f>
        <v>4%</v>
      </c>
    </row>
    <row r="1279" customFormat="false" ht="15.75" hidden="false" customHeight="true" outlineLevel="0" collapsed="false">
      <c r="B1279" s="0" t="s">
        <v>157</v>
      </c>
      <c r="C1279" s="0" t="s">
        <v>3</v>
      </c>
      <c r="F1279" s="0" t="n">
        <v>2020</v>
      </c>
      <c r="G1279" s="0" t="n">
        <v>6</v>
      </c>
      <c r="H1279" s="0" t="n">
        <v>2104.3</v>
      </c>
      <c r="I1279" s="0" t="n">
        <v>9022.65</v>
      </c>
      <c r="J1279" s="0" t="str">
        <f aca="false">I1279-H1279</f>
        <v>6,918.35 €</v>
      </c>
      <c r="K1279" s="0" t="str">
        <f aca="false">H1279/I1279</f>
        <v>23.32%</v>
      </c>
      <c r="L1279" s="0" t="str">
        <f aca="false">N1279/P1279</f>
        <v>0.30%</v>
      </c>
      <c r="M1279" s="0" t="n">
        <v>297</v>
      </c>
      <c r="N1279" s="0" t="n">
        <v>11290</v>
      </c>
      <c r="O1279" s="0" t="str">
        <f aca="false">H1279/N1279</f>
        <v>0.19 €</v>
      </c>
      <c r="P1279" s="0" t="n">
        <v>3790249</v>
      </c>
      <c r="Q1279" s="0" t="str">
        <f aca="false">I1279/H1279</f>
        <v>429%</v>
      </c>
      <c r="R1279" s="0" t="str">
        <f aca="false">I1279/M1279</f>
        <v>30.38 €</v>
      </c>
      <c r="S1279" s="0" t="str">
        <f aca="false">H1279/M1279</f>
        <v>7.09 €</v>
      </c>
      <c r="T1279" s="0" t="str">
        <f aca="false">M1279/N1279</f>
        <v>3%</v>
      </c>
    </row>
    <row r="1280" customFormat="false" ht="15.75" hidden="false" customHeight="true" outlineLevel="0" collapsed="false">
      <c r="B1280" s="0" t="s">
        <v>157</v>
      </c>
      <c r="C1280" s="0" t="s">
        <v>3</v>
      </c>
      <c r="F1280" s="0" t="n">
        <v>2020</v>
      </c>
      <c r="G1280" s="0" t="n">
        <v>7</v>
      </c>
      <c r="H1280" s="0" t="n">
        <v>1923.62</v>
      </c>
      <c r="I1280" s="0" t="n">
        <v>8582.94</v>
      </c>
      <c r="J1280" s="0" t="str">
        <f aca="false">I1280-H1280</f>
        <v>6,659.32 €</v>
      </c>
      <c r="K1280" s="0" t="str">
        <f aca="false">H1280/I1280</f>
        <v>22.41%</v>
      </c>
      <c r="L1280" s="0" t="str">
        <f aca="false">N1280/P1280</f>
        <v>0.33%</v>
      </c>
      <c r="M1280" s="0" t="n">
        <v>274</v>
      </c>
      <c r="N1280" s="0" t="n">
        <v>8834</v>
      </c>
      <c r="O1280" s="0" t="str">
        <f aca="false">H1280/N1280</f>
        <v>0.22 €</v>
      </c>
      <c r="P1280" s="0" t="n">
        <v>2684412</v>
      </c>
      <c r="Q1280" s="0" t="str">
        <f aca="false">I1280/H1280</f>
        <v>446%</v>
      </c>
      <c r="R1280" s="0" t="str">
        <f aca="false">I1280/M1280</f>
        <v>31.32 €</v>
      </c>
      <c r="S1280" s="0" t="str">
        <f aca="false">H1280/M1280</f>
        <v>7.02 €</v>
      </c>
      <c r="T1280" s="0" t="str">
        <f aca="false">M1280/N1280</f>
        <v>3%</v>
      </c>
    </row>
    <row r="1281" customFormat="false" ht="15.75" hidden="false" customHeight="true" outlineLevel="0" collapsed="false">
      <c r="B1281" s="0" t="s">
        <v>158</v>
      </c>
      <c r="C1281" s="0" t="s">
        <v>3</v>
      </c>
      <c r="F1281" s="0" t="n">
        <v>2020</v>
      </c>
      <c r="G1281" s="0" t="n">
        <v>3</v>
      </c>
      <c r="H1281" s="0" t="n">
        <v>695.47</v>
      </c>
      <c r="I1281" s="0" t="n">
        <v>1632.02</v>
      </c>
      <c r="J1281" s="0" t="str">
        <f aca="false">I1281-H1281</f>
        <v>936.55 €</v>
      </c>
      <c r="K1281" s="0" t="str">
        <f aca="false">H1281/I1281</f>
        <v>42.61%</v>
      </c>
      <c r="L1281" s="0" t="str">
        <f aca="false">N1281/P1281</f>
        <v>0.19%</v>
      </c>
      <c r="M1281" s="0" t="n">
        <v>80</v>
      </c>
      <c r="N1281" s="0" t="n">
        <v>2295</v>
      </c>
      <c r="O1281" s="0" t="str">
        <f aca="false">H1281/N1281</f>
        <v>0.30 €</v>
      </c>
      <c r="P1281" s="0" t="n">
        <v>1205862</v>
      </c>
      <c r="Q1281" s="0" t="str">
        <f aca="false">I1281/H1281</f>
        <v>235%</v>
      </c>
      <c r="R1281" s="0" t="str">
        <f aca="false">I1281/M1281</f>
        <v>20.40 €</v>
      </c>
      <c r="S1281" s="0" t="str">
        <f aca="false">H1281/M1281</f>
        <v>8.69 €</v>
      </c>
      <c r="T1281" s="0" t="str">
        <f aca="false">M1281/N1281</f>
        <v>3%</v>
      </c>
    </row>
    <row r="1282" customFormat="false" ht="15.75" hidden="false" customHeight="true" outlineLevel="0" collapsed="false">
      <c r="B1282" s="0" t="s">
        <v>158</v>
      </c>
      <c r="C1282" s="0" t="s">
        <v>3</v>
      </c>
      <c r="F1282" s="0" t="n">
        <v>2020</v>
      </c>
      <c r="G1282" s="0" t="n">
        <v>4</v>
      </c>
      <c r="H1282" s="0" t="n">
        <v>494.5</v>
      </c>
      <c r="I1282" s="0" t="n">
        <v>1669.82</v>
      </c>
      <c r="J1282" s="0" t="str">
        <f aca="false">I1282-H1282</f>
        <v>1,175.32 €</v>
      </c>
      <c r="K1282" s="0" t="str">
        <f aca="false">H1282/I1282</f>
        <v>29.61%</v>
      </c>
      <c r="L1282" s="0" t="str">
        <f aca="false">N1282/P1282</f>
        <v>0.39%</v>
      </c>
      <c r="M1282" s="0" t="n">
        <v>87</v>
      </c>
      <c r="N1282" s="0" t="n">
        <v>2169</v>
      </c>
      <c r="O1282" s="0" t="str">
        <f aca="false">H1282/N1282</f>
        <v>0.23 €</v>
      </c>
      <c r="P1282" s="0" t="n">
        <v>558575</v>
      </c>
      <c r="Q1282" s="0" t="str">
        <f aca="false">I1282/H1282</f>
        <v>338%</v>
      </c>
      <c r="R1282" s="0" t="str">
        <f aca="false">I1282/M1282</f>
        <v>19.19 €</v>
      </c>
      <c r="S1282" s="0" t="str">
        <f aca="false">H1282/M1282</f>
        <v>5.68 €</v>
      </c>
      <c r="T1282" s="0" t="str">
        <f aca="false">M1282/N1282</f>
        <v>4%</v>
      </c>
    </row>
    <row r="1283" customFormat="false" ht="15.75" hidden="false" customHeight="true" outlineLevel="0" collapsed="false">
      <c r="B1283" s="0" t="s">
        <v>158</v>
      </c>
      <c r="C1283" s="0" t="s">
        <v>3</v>
      </c>
      <c r="F1283" s="0" t="n">
        <v>2020</v>
      </c>
      <c r="G1283" s="0" t="n">
        <v>5</v>
      </c>
      <c r="H1283" s="0" t="n">
        <v>944.3</v>
      </c>
      <c r="I1283" s="0" t="n">
        <v>2518.68</v>
      </c>
      <c r="J1283" s="0" t="str">
        <f aca="false">I1283-H1283</f>
        <v>1,574.38 €</v>
      </c>
      <c r="K1283" s="0" t="str">
        <f aca="false">H1283/I1283</f>
        <v>37.49%</v>
      </c>
      <c r="L1283" s="0" t="str">
        <f aca="false">N1283/P1283</f>
        <v>0.30%</v>
      </c>
      <c r="M1283" s="0" t="n">
        <v>132</v>
      </c>
      <c r="N1283" s="0" t="n">
        <v>3432</v>
      </c>
      <c r="O1283" s="0" t="str">
        <f aca="false">H1283/N1283</f>
        <v>0.28 €</v>
      </c>
      <c r="P1283" s="0" t="n">
        <v>1127833</v>
      </c>
      <c r="Q1283" s="0" t="str">
        <f aca="false">I1283/H1283</f>
        <v>267%</v>
      </c>
      <c r="R1283" s="0" t="str">
        <f aca="false">I1283/M1283</f>
        <v>19.08 €</v>
      </c>
      <c r="S1283" s="0" t="str">
        <f aca="false">H1283/M1283</f>
        <v>7.15 €</v>
      </c>
      <c r="T1283" s="0" t="str">
        <f aca="false">M1283/N1283</f>
        <v>4%</v>
      </c>
    </row>
    <row r="1284" customFormat="false" ht="15.75" hidden="false" customHeight="true" outlineLevel="0" collapsed="false">
      <c r="B1284" s="0" t="s">
        <v>158</v>
      </c>
      <c r="C1284" s="0" t="s">
        <v>3</v>
      </c>
      <c r="F1284" s="0" t="n">
        <v>2020</v>
      </c>
      <c r="G1284" s="0" t="n">
        <v>6</v>
      </c>
      <c r="H1284" s="0" t="n">
        <v>2785.33</v>
      </c>
      <c r="I1284" s="0" t="n">
        <v>4925.79</v>
      </c>
      <c r="J1284" s="0" t="str">
        <f aca="false">I1284-H1284</f>
        <v>2,140.46 €</v>
      </c>
      <c r="K1284" s="0" t="str">
        <f aca="false">H1284/I1284</f>
        <v>56.55%</v>
      </c>
      <c r="L1284" s="0" t="str">
        <f aca="false">N1284/P1284</f>
        <v>0.29%</v>
      </c>
      <c r="M1284" s="0" t="n">
        <v>216</v>
      </c>
      <c r="N1284" s="0" t="n">
        <v>6340</v>
      </c>
      <c r="O1284" s="0" t="str">
        <f aca="false">H1284/N1284</f>
        <v>0.44 €</v>
      </c>
      <c r="P1284" s="0" t="n">
        <v>2149794</v>
      </c>
      <c r="Q1284" s="0" t="str">
        <f aca="false">I1284/H1284</f>
        <v>177%</v>
      </c>
      <c r="R1284" s="0" t="str">
        <f aca="false">I1284/M1284</f>
        <v>22.80 €</v>
      </c>
      <c r="S1284" s="0" t="str">
        <f aca="false">H1284/M1284</f>
        <v>12.90 €</v>
      </c>
      <c r="T1284" s="0" t="str">
        <f aca="false">M1284/N1284</f>
        <v>3%</v>
      </c>
    </row>
    <row r="1285" customFormat="false" ht="15.75" hidden="false" customHeight="true" outlineLevel="0" collapsed="false">
      <c r="B1285" s="0" t="s">
        <v>158</v>
      </c>
      <c r="C1285" s="0" t="s">
        <v>3</v>
      </c>
      <c r="F1285" s="0" t="n">
        <v>2020</v>
      </c>
      <c r="G1285" s="0" t="n">
        <v>7</v>
      </c>
      <c r="H1285" s="0" t="n">
        <v>1995.3</v>
      </c>
      <c r="I1285" s="0" t="n">
        <v>6067.94</v>
      </c>
      <c r="J1285" s="0" t="str">
        <f aca="false">I1285-H1285</f>
        <v>4,072.64 €</v>
      </c>
      <c r="K1285" s="0" t="str">
        <f aca="false">H1285/I1285</f>
        <v>32.88%</v>
      </c>
      <c r="L1285" s="0" t="str">
        <f aca="false">N1285/P1285</f>
        <v>0.40%</v>
      </c>
      <c r="M1285" s="0" t="n">
        <v>269</v>
      </c>
      <c r="N1285" s="0" t="n">
        <v>5402</v>
      </c>
      <c r="O1285" s="0" t="str">
        <f aca="false">H1285/N1285</f>
        <v>0.37 €</v>
      </c>
      <c r="P1285" s="0" t="n">
        <v>1336120</v>
      </c>
      <c r="Q1285" s="0" t="str">
        <f aca="false">I1285/H1285</f>
        <v>304%</v>
      </c>
      <c r="R1285" s="0" t="str">
        <f aca="false">I1285/M1285</f>
        <v>22.56 €</v>
      </c>
      <c r="S1285" s="0" t="str">
        <f aca="false">H1285/M1285</f>
        <v>7.42 €</v>
      </c>
      <c r="T1285" s="0" t="str">
        <f aca="false">M1285/N1285</f>
        <v>5%</v>
      </c>
    </row>
    <row r="1286" customFormat="false" ht="15.75" hidden="false" customHeight="true" outlineLevel="0" collapsed="false">
      <c r="B1286" s="0" t="s">
        <v>159</v>
      </c>
      <c r="C1286" s="0" t="s">
        <v>3</v>
      </c>
      <c r="F1286" s="0" t="n">
        <v>2020</v>
      </c>
      <c r="G1286" s="0" t="n">
        <v>3</v>
      </c>
      <c r="H1286" s="0" t="n">
        <v>5265.63</v>
      </c>
      <c r="I1286" s="0" t="n">
        <v>13783.53</v>
      </c>
      <c r="J1286" s="0" t="str">
        <f aca="false">I1286-H1286</f>
        <v>8,517.90 €</v>
      </c>
      <c r="K1286" s="0" t="str">
        <f aca="false">H1286/I1286</f>
        <v>38.20%</v>
      </c>
      <c r="L1286" s="0" t="str">
        <f aca="false">N1286/P1286</f>
        <v>0.23%</v>
      </c>
      <c r="M1286" s="0" t="n">
        <v>786</v>
      </c>
      <c r="N1286" s="0" t="n">
        <v>8442</v>
      </c>
      <c r="O1286" s="0" t="str">
        <f aca="false">H1286/N1286</f>
        <v>0.62 €</v>
      </c>
      <c r="P1286" s="0" t="n">
        <v>3602145</v>
      </c>
      <c r="Q1286" s="0" t="str">
        <f aca="false">I1286/H1286</f>
        <v>262%</v>
      </c>
      <c r="R1286" s="0" t="str">
        <f aca="false">I1286/M1286</f>
        <v>17.54 €</v>
      </c>
      <c r="S1286" s="0" t="str">
        <f aca="false">H1286/M1286</f>
        <v>6.70 €</v>
      </c>
      <c r="T1286" s="0" t="str">
        <f aca="false">M1286/N1286</f>
        <v>9%</v>
      </c>
    </row>
    <row r="1287" customFormat="false" ht="15.75" hidden="false" customHeight="true" outlineLevel="0" collapsed="false">
      <c r="B1287" s="0" t="s">
        <v>159</v>
      </c>
      <c r="C1287" s="0" t="s">
        <v>3</v>
      </c>
      <c r="F1287" s="0" t="n">
        <v>2020</v>
      </c>
      <c r="G1287" s="0" t="n">
        <v>4</v>
      </c>
      <c r="H1287" s="0" t="n">
        <v>7501.22</v>
      </c>
      <c r="I1287" s="0" t="n">
        <v>15883.73</v>
      </c>
      <c r="J1287" s="0" t="str">
        <f aca="false">I1287-H1287</f>
        <v>8,382.51 €</v>
      </c>
      <c r="K1287" s="0" t="str">
        <f aca="false">H1287/I1287</f>
        <v>47.23%</v>
      </c>
      <c r="L1287" s="0" t="str">
        <f aca="false">N1287/P1287</f>
        <v>0.60%</v>
      </c>
      <c r="M1287" s="0" t="n">
        <v>811</v>
      </c>
      <c r="N1287" s="0" t="n">
        <v>10578</v>
      </c>
      <c r="O1287" s="0" t="str">
        <f aca="false">H1287/N1287</f>
        <v>0.71 €</v>
      </c>
      <c r="P1287" s="0" t="n">
        <v>1749871</v>
      </c>
      <c r="Q1287" s="0" t="str">
        <f aca="false">I1287/H1287</f>
        <v>212%</v>
      </c>
      <c r="R1287" s="0" t="str">
        <f aca="false">I1287/M1287</f>
        <v>19.59 €</v>
      </c>
      <c r="S1287" s="0" t="str">
        <f aca="false">H1287/M1287</f>
        <v>9.25 €</v>
      </c>
      <c r="T1287" s="0" t="str">
        <f aca="false">M1287/N1287</f>
        <v>8%</v>
      </c>
    </row>
    <row r="1288" customFormat="false" ht="15.75" hidden="false" customHeight="true" outlineLevel="0" collapsed="false">
      <c r="B1288" s="0" t="s">
        <v>159</v>
      </c>
      <c r="C1288" s="0" t="s">
        <v>3</v>
      </c>
      <c r="F1288" s="0" t="n">
        <v>2020</v>
      </c>
      <c r="G1288" s="0" t="n">
        <v>5</v>
      </c>
      <c r="H1288" s="0" t="n">
        <v>11073.44</v>
      </c>
      <c r="I1288" s="0" t="n">
        <v>30475.58</v>
      </c>
      <c r="J1288" s="0" t="str">
        <f aca="false">I1288-H1288</f>
        <v>19,402.14 €</v>
      </c>
      <c r="K1288" s="0" t="str">
        <f aca="false">H1288/I1288</f>
        <v>36.34%</v>
      </c>
      <c r="L1288" s="0" t="str">
        <f aca="false">N1288/P1288</f>
        <v>0.42%</v>
      </c>
      <c r="M1288" s="0" t="n">
        <v>1697</v>
      </c>
      <c r="N1288" s="0" t="n">
        <v>17168</v>
      </c>
      <c r="O1288" s="0" t="str">
        <f aca="false">H1288/N1288</f>
        <v>0.65 €</v>
      </c>
      <c r="P1288" s="0" t="n">
        <v>4078202</v>
      </c>
      <c r="Q1288" s="0" t="str">
        <f aca="false">I1288/H1288</f>
        <v>275%</v>
      </c>
      <c r="R1288" s="0" t="str">
        <f aca="false">I1288/M1288</f>
        <v>17.96 €</v>
      </c>
      <c r="S1288" s="0" t="str">
        <f aca="false">H1288/M1288</f>
        <v>6.53 €</v>
      </c>
      <c r="T1288" s="0" t="str">
        <f aca="false">M1288/N1288</f>
        <v>10%</v>
      </c>
    </row>
    <row r="1289" customFormat="false" ht="15.75" hidden="false" customHeight="true" outlineLevel="0" collapsed="false">
      <c r="B1289" s="0" t="s">
        <v>160</v>
      </c>
      <c r="C1289" s="0" t="s">
        <v>3</v>
      </c>
      <c r="F1289" s="0" t="n">
        <v>2020</v>
      </c>
      <c r="G1289" s="0" t="n">
        <v>3</v>
      </c>
      <c r="H1289" s="0" t="n">
        <v>639.61</v>
      </c>
      <c r="I1289" s="0" t="n">
        <v>4799.24</v>
      </c>
      <c r="J1289" s="0" t="str">
        <f aca="false">I1289-H1289</f>
        <v>4,159.63 €</v>
      </c>
      <c r="K1289" s="0" t="str">
        <f aca="false">H1289/I1289</f>
        <v>13.33%</v>
      </c>
      <c r="L1289" s="0" t="str">
        <f aca="false">N1289/P1289</f>
        <v>0.59%</v>
      </c>
      <c r="M1289" s="0" t="n">
        <v>200</v>
      </c>
      <c r="N1289" s="0" t="n">
        <v>4258</v>
      </c>
      <c r="O1289" s="0" t="str">
        <f aca="false">H1289/N1289</f>
        <v>0.15 €</v>
      </c>
      <c r="P1289" s="0" t="n">
        <v>715775</v>
      </c>
      <c r="Q1289" s="0" t="str">
        <f aca="false">I1289/H1289</f>
        <v>750%</v>
      </c>
      <c r="R1289" s="0" t="str">
        <f aca="false">I1289/M1289</f>
        <v>24.00 €</v>
      </c>
      <c r="S1289" s="0" t="str">
        <f aca="false">H1289/M1289</f>
        <v>3.20 €</v>
      </c>
      <c r="T1289" s="0" t="str">
        <f aca="false">M1289/N1289</f>
        <v>5%</v>
      </c>
    </row>
    <row r="1290" customFormat="false" ht="15.75" hidden="false" customHeight="true" outlineLevel="0" collapsed="false">
      <c r="B1290" s="0" t="s">
        <v>160</v>
      </c>
      <c r="C1290" s="0" t="s">
        <v>3</v>
      </c>
      <c r="F1290" s="0" t="n">
        <v>2020</v>
      </c>
      <c r="G1290" s="0" t="n">
        <v>4</v>
      </c>
      <c r="H1290" s="0" t="n">
        <v>5697.6</v>
      </c>
      <c r="I1290" s="0" t="n">
        <v>32862.89</v>
      </c>
      <c r="J1290" s="0" t="str">
        <f aca="false">I1290-H1290</f>
        <v>27,165.29 €</v>
      </c>
      <c r="K1290" s="0" t="str">
        <f aca="false">H1290/I1290</f>
        <v>17.34%</v>
      </c>
      <c r="L1290" s="0" t="str">
        <f aca="false">N1290/P1290</f>
        <v>0.64%</v>
      </c>
      <c r="M1290" s="0" t="n">
        <v>1341</v>
      </c>
      <c r="N1290" s="0" t="n">
        <v>29234</v>
      </c>
      <c r="O1290" s="0" t="str">
        <f aca="false">H1290/N1290</f>
        <v>0.19 €</v>
      </c>
      <c r="P1290" s="0" t="n">
        <v>4557639</v>
      </c>
      <c r="Q1290" s="0" t="str">
        <f aca="false">I1290/H1290</f>
        <v>577%</v>
      </c>
      <c r="R1290" s="0" t="str">
        <f aca="false">I1290/M1290</f>
        <v>24.51 €</v>
      </c>
      <c r="S1290" s="0" t="str">
        <f aca="false">H1290/M1290</f>
        <v>4.25 €</v>
      </c>
      <c r="T1290" s="0" t="str">
        <f aca="false">M1290/N1290</f>
        <v>5%</v>
      </c>
    </row>
    <row r="1291" customFormat="false" ht="15.75" hidden="false" customHeight="true" outlineLevel="0" collapsed="false">
      <c r="B1291" s="0" t="s">
        <v>160</v>
      </c>
      <c r="C1291" s="0" t="s">
        <v>3</v>
      </c>
      <c r="E1291" s="0" t="n">
        <v>0.1</v>
      </c>
      <c r="F1291" s="0" t="n">
        <v>2020</v>
      </c>
      <c r="G1291" s="0" t="n">
        <v>5</v>
      </c>
      <c r="H1291" s="0" t="n">
        <v>137.97</v>
      </c>
      <c r="I1291" s="0" t="n">
        <v>275.1</v>
      </c>
      <c r="J1291" s="0" t="str">
        <f aca="false">I1291-H1291</f>
        <v>137.13 €</v>
      </c>
      <c r="K1291" s="0" t="str">
        <f aca="false">H1291/I1291</f>
        <v>50.15%</v>
      </c>
      <c r="L1291" s="0" t="str">
        <f aca="false">N1291/P1291</f>
        <v>0.99%</v>
      </c>
      <c r="M1291" s="0" t="n">
        <v>5</v>
      </c>
      <c r="N1291" s="0" t="n">
        <v>687</v>
      </c>
      <c r="O1291" s="0" t="str">
        <f aca="false">H1291/N1291</f>
        <v>0.20 €</v>
      </c>
      <c r="P1291" s="0" t="n">
        <v>69726</v>
      </c>
      <c r="Q1291" s="0" t="str">
        <f aca="false">I1291/H1291</f>
        <v>199%</v>
      </c>
      <c r="R1291" s="0" t="str">
        <f aca="false">I1291/M1291</f>
        <v>55.02 €</v>
      </c>
      <c r="S1291" s="0" t="str">
        <f aca="false">H1291/M1291</f>
        <v>27.59 €</v>
      </c>
      <c r="T1291" s="0" t="str">
        <f aca="false">M1291/N1291</f>
        <v>1%</v>
      </c>
    </row>
    <row r="1292" customFormat="false" ht="15.75" hidden="false" customHeight="true" outlineLevel="0" collapsed="false">
      <c r="B1292" s="0" t="s">
        <v>160</v>
      </c>
      <c r="C1292" s="0" t="s">
        <v>3</v>
      </c>
      <c r="E1292" s="0" t="n">
        <v>0.2</v>
      </c>
      <c r="F1292" s="0" t="n">
        <v>2020</v>
      </c>
      <c r="G1292" s="0" t="n">
        <v>5</v>
      </c>
      <c r="H1292" s="0" t="n">
        <v>2605.16</v>
      </c>
      <c r="I1292" s="0" t="n">
        <v>8839.34</v>
      </c>
      <c r="J1292" s="0" t="str">
        <f aca="false">I1292-H1292</f>
        <v>6,234.18 €</v>
      </c>
      <c r="K1292" s="0" t="str">
        <f aca="false">H1292/I1292</f>
        <v>29.47%</v>
      </c>
      <c r="L1292" s="0" t="str">
        <f aca="false">N1292/P1292</f>
        <v>0.34%</v>
      </c>
      <c r="M1292" s="0" t="n">
        <v>427</v>
      </c>
      <c r="N1292" s="0" t="n">
        <v>12946</v>
      </c>
      <c r="O1292" s="0" t="str">
        <f aca="false">H1292/N1292</f>
        <v>0.20 €</v>
      </c>
      <c r="P1292" s="0" t="n">
        <v>3764523</v>
      </c>
      <c r="Q1292" s="0" t="str">
        <f aca="false">I1292/H1292</f>
        <v>339%</v>
      </c>
      <c r="R1292" s="0" t="str">
        <f aca="false">I1292/M1292</f>
        <v>20.70 €</v>
      </c>
      <c r="S1292" s="0" t="str">
        <f aca="false">H1292/M1292</f>
        <v>6.10 €</v>
      </c>
      <c r="T1292" s="0" t="str">
        <f aca="false">M1292/N1292</f>
        <v>3%</v>
      </c>
    </row>
    <row r="1293" customFormat="false" ht="15.75" hidden="false" customHeight="true" outlineLevel="0" collapsed="false">
      <c r="B1293" s="0" t="s">
        <v>160</v>
      </c>
      <c r="C1293" s="0" t="s">
        <v>3</v>
      </c>
      <c r="E1293" s="0" t="n">
        <v>0.3</v>
      </c>
      <c r="F1293" s="0" t="n">
        <v>2020</v>
      </c>
      <c r="G1293" s="0" t="n">
        <v>5</v>
      </c>
      <c r="H1293" s="0" t="n">
        <v>2375.98</v>
      </c>
      <c r="I1293" s="0" t="n">
        <v>11139.88</v>
      </c>
      <c r="J1293" s="0" t="str">
        <f aca="false">I1293-H1293</f>
        <v>8,763.90 €</v>
      </c>
      <c r="K1293" s="0" t="str">
        <f aca="false">H1293/I1293</f>
        <v>21.33%</v>
      </c>
      <c r="L1293" s="0" t="str">
        <f aca="false">N1293/P1293</f>
        <v>0.44%</v>
      </c>
      <c r="M1293" s="0" t="n">
        <v>468</v>
      </c>
      <c r="N1293" s="0" t="n">
        <v>11461</v>
      </c>
      <c r="O1293" s="0" t="str">
        <f aca="false">H1293/N1293</f>
        <v>0.21 €</v>
      </c>
      <c r="P1293" s="0" t="n">
        <v>2583919</v>
      </c>
      <c r="Q1293" s="0" t="str">
        <f aca="false">I1293/H1293</f>
        <v>469%</v>
      </c>
      <c r="R1293" s="0" t="str">
        <f aca="false">I1293/M1293</f>
        <v>23.80 €</v>
      </c>
      <c r="S1293" s="0" t="str">
        <f aca="false">H1293/M1293</f>
        <v>5.08 €</v>
      </c>
      <c r="T1293" s="0" t="str">
        <f aca="false">M1293/N1293</f>
        <v>4%</v>
      </c>
    </row>
    <row r="1294" customFormat="false" ht="15.75" hidden="false" customHeight="true" outlineLevel="0" collapsed="false">
      <c r="B1294" s="0" t="s">
        <v>160</v>
      </c>
      <c r="C1294" s="0" t="s">
        <v>3</v>
      </c>
      <c r="E1294" s="0" t="n">
        <v>0.4</v>
      </c>
      <c r="F1294" s="0" t="n">
        <v>2020</v>
      </c>
      <c r="G1294" s="0" t="n">
        <v>5</v>
      </c>
      <c r="H1294" s="0" t="n">
        <v>1571.43</v>
      </c>
      <c r="I1294" s="0" t="n">
        <v>10444.13</v>
      </c>
      <c r="J1294" s="0" t="str">
        <f aca="false">I1294-H1294</f>
        <v>8,872.70 €</v>
      </c>
      <c r="K1294" s="0" t="str">
        <f aca="false">H1294/I1294</f>
        <v>15.05%</v>
      </c>
      <c r="L1294" s="0" t="str">
        <f aca="false">N1294/P1294</f>
        <v>0.56%</v>
      </c>
      <c r="M1294" s="0" t="n">
        <v>391</v>
      </c>
      <c r="N1294" s="0" t="n">
        <v>6529</v>
      </c>
      <c r="O1294" s="0" t="str">
        <f aca="false">H1294/N1294</f>
        <v>0.24 €</v>
      </c>
      <c r="P1294" s="0" t="n">
        <v>1160419</v>
      </c>
      <c r="Q1294" s="0" t="str">
        <f aca="false">I1294/H1294</f>
        <v>665%</v>
      </c>
      <c r="R1294" s="0" t="str">
        <f aca="false">I1294/M1294</f>
        <v>26.71 €</v>
      </c>
      <c r="S1294" s="0" t="str">
        <f aca="false">H1294/M1294</f>
        <v>4.02 €</v>
      </c>
      <c r="T1294" s="0" t="str">
        <f aca="false">M1294/N1294</f>
        <v>6%</v>
      </c>
    </row>
    <row r="1295" customFormat="false" ht="15.75" hidden="false" customHeight="true" outlineLevel="0" collapsed="false">
      <c r="B1295" s="0" t="s">
        <v>160</v>
      </c>
      <c r="C1295" s="0" t="s">
        <v>3</v>
      </c>
      <c r="E1295" s="0" t="n">
        <v>0.1</v>
      </c>
      <c r="F1295" s="0" t="n">
        <v>2020</v>
      </c>
      <c r="G1295" s="0" t="n">
        <v>6</v>
      </c>
      <c r="H1295" s="0" t="n">
        <v>110.14</v>
      </c>
      <c r="I1295" s="0" t="n">
        <v>169.4</v>
      </c>
      <c r="J1295" s="0" t="str">
        <f aca="false">I1295-H1295</f>
        <v>59.26 €</v>
      </c>
      <c r="K1295" s="0" t="str">
        <f aca="false">H1295/I1295</f>
        <v>65.02%</v>
      </c>
      <c r="L1295" s="0" t="str">
        <f aca="false">N1295/P1295</f>
        <v>0.80%</v>
      </c>
      <c r="M1295" s="0" t="n">
        <v>6</v>
      </c>
      <c r="N1295" s="0" t="n">
        <v>546</v>
      </c>
      <c r="O1295" s="0" t="str">
        <f aca="false">H1295/N1295</f>
        <v>0.20 €</v>
      </c>
      <c r="P1295" s="0" t="n">
        <v>68335</v>
      </c>
      <c r="Q1295" s="0" t="str">
        <f aca="false">I1295/H1295</f>
        <v>154%</v>
      </c>
      <c r="R1295" s="0" t="str">
        <f aca="false">I1295/M1295</f>
        <v>28.23 €</v>
      </c>
      <c r="S1295" s="0" t="str">
        <f aca="false">H1295/M1295</f>
        <v>18.36 €</v>
      </c>
      <c r="T1295" s="0" t="str">
        <f aca="false">M1295/N1295</f>
        <v>1%</v>
      </c>
    </row>
    <row r="1296" customFormat="false" ht="15.75" hidden="false" customHeight="true" outlineLevel="0" collapsed="false">
      <c r="B1296" s="0" t="s">
        <v>160</v>
      </c>
      <c r="C1296" s="0" t="s">
        <v>3</v>
      </c>
      <c r="E1296" s="0" t="n">
        <v>0.2</v>
      </c>
      <c r="F1296" s="0" t="n">
        <v>2020</v>
      </c>
      <c r="G1296" s="0" t="n">
        <v>6</v>
      </c>
      <c r="H1296" s="0" t="n">
        <v>1493.76</v>
      </c>
      <c r="I1296" s="0" t="n">
        <v>4790.04</v>
      </c>
      <c r="J1296" s="0" t="str">
        <f aca="false">I1296-H1296</f>
        <v>3,296.28 €</v>
      </c>
      <c r="K1296" s="0" t="str">
        <f aca="false">H1296/I1296</f>
        <v>31.18%</v>
      </c>
      <c r="L1296" s="0" t="str">
        <f aca="false">N1296/P1296</f>
        <v>0.32%</v>
      </c>
      <c r="M1296" s="0" t="n">
        <v>239</v>
      </c>
      <c r="N1296" s="0" t="n">
        <v>7649</v>
      </c>
      <c r="O1296" s="0" t="str">
        <f aca="false">H1296/N1296</f>
        <v>0.20 €</v>
      </c>
      <c r="P1296" s="0" t="n">
        <v>2399829</v>
      </c>
      <c r="Q1296" s="0" t="str">
        <f aca="false">I1296/H1296</f>
        <v>321%</v>
      </c>
      <c r="R1296" s="0" t="str">
        <f aca="false">I1296/M1296</f>
        <v>20.04 €</v>
      </c>
      <c r="S1296" s="0" t="str">
        <f aca="false">H1296/M1296</f>
        <v>6.25 €</v>
      </c>
      <c r="T1296" s="0" t="str">
        <f aca="false">M1296/N1296</f>
        <v>3%</v>
      </c>
    </row>
    <row r="1297" customFormat="false" ht="15.75" hidden="false" customHeight="true" outlineLevel="0" collapsed="false">
      <c r="B1297" s="0" t="s">
        <v>160</v>
      </c>
      <c r="C1297" s="0" t="s">
        <v>3</v>
      </c>
      <c r="E1297" s="0" t="n">
        <v>0.3</v>
      </c>
      <c r="F1297" s="0" t="n">
        <v>2020</v>
      </c>
      <c r="G1297" s="0" t="n">
        <v>6</v>
      </c>
      <c r="H1297" s="0" t="n">
        <v>746.81</v>
      </c>
      <c r="I1297" s="0" t="n">
        <v>4312.14</v>
      </c>
      <c r="J1297" s="0" t="str">
        <f aca="false">I1297-H1297</f>
        <v>3,565.33 €</v>
      </c>
      <c r="K1297" s="0" t="str">
        <f aca="false">H1297/I1297</f>
        <v>17.32%</v>
      </c>
      <c r="L1297" s="0" t="str">
        <f aca="false">N1297/P1297</f>
        <v>0.53%</v>
      </c>
      <c r="M1297" s="0" t="n">
        <v>208</v>
      </c>
      <c r="N1297" s="0" t="n">
        <v>4128</v>
      </c>
      <c r="O1297" s="0" t="str">
        <f aca="false">H1297/N1297</f>
        <v>0.18 €</v>
      </c>
      <c r="P1297" s="0" t="n">
        <v>779792</v>
      </c>
      <c r="Q1297" s="0" t="str">
        <f aca="false">I1297/H1297</f>
        <v>577%</v>
      </c>
      <c r="R1297" s="0" t="str">
        <f aca="false">I1297/M1297</f>
        <v>20.73 €</v>
      </c>
      <c r="S1297" s="0" t="str">
        <f aca="false">H1297/M1297</f>
        <v>3.59 €</v>
      </c>
      <c r="T1297" s="0" t="str">
        <f aca="false">M1297/N1297</f>
        <v>5%</v>
      </c>
    </row>
    <row r="1298" customFormat="false" ht="15.75" hidden="false" customHeight="true" outlineLevel="0" collapsed="false">
      <c r="B1298" s="0" t="s">
        <v>160</v>
      </c>
      <c r="C1298" s="0" t="s">
        <v>3</v>
      </c>
      <c r="E1298" s="0" t="n">
        <v>0.4</v>
      </c>
      <c r="F1298" s="0" t="n">
        <v>2020</v>
      </c>
      <c r="G1298" s="0" t="n">
        <v>6</v>
      </c>
      <c r="H1298" s="0" t="n">
        <v>554.38</v>
      </c>
      <c r="I1298" s="0" t="n">
        <v>4534.91</v>
      </c>
      <c r="J1298" s="0" t="str">
        <f aca="false">I1298-H1298</f>
        <v>3,980.53 €</v>
      </c>
      <c r="K1298" s="0" t="str">
        <f aca="false">H1298/I1298</f>
        <v>12.22%</v>
      </c>
      <c r="L1298" s="0" t="str">
        <f aca="false">N1298/P1298</f>
        <v>0.57%</v>
      </c>
      <c r="M1298" s="0" t="n">
        <v>146</v>
      </c>
      <c r="N1298" s="0" t="n">
        <v>2688</v>
      </c>
      <c r="O1298" s="0" t="str">
        <f aca="false">H1298/N1298</f>
        <v>0.21 €</v>
      </c>
      <c r="P1298" s="0" t="n">
        <v>467695</v>
      </c>
      <c r="Q1298" s="0" t="str">
        <f aca="false">I1298/H1298</f>
        <v>818%</v>
      </c>
      <c r="R1298" s="0" t="str">
        <f aca="false">I1298/M1298</f>
        <v>31.06 €</v>
      </c>
      <c r="S1298" s="0" t="str">
        <f aca="false">H1298/M1298</f>
        <v>3.80 €</v>
      </c>
      <c r="T1298" s="0" t="str">
        <f aca="false">M1298/N1298</f>
        <v>5%</v>
      </c>
    </row>
    <row r="1299" customFormat="false" ht="15.75" hidden="false" customHeight="true" outlineLevel="0" collapsed="false">
      <c r="B1299" s="0" t="s">
        <v>160</v>
      </c>
      <c r="C1299" s="0" t="s">
        <v>3</v>
      </c>
      <c r="E1299" s="0" t="n">
        <v>0.1</v>
      </c>
      <c r="F1299" s="0" t="n">
        <v>2020</v>
      </c>
      <c r="G1299" s="0" t="n">
        <v>7</v>
      </c>
      <c r="H1299" s="0" t="n">
        <v>158.2</v>
      </c>
      <c r="I1299" s="0" t="n">
        <v>1245.01</v>
      </c>
      <c r="J1299" s="0" t="str">
        <f aca="false">I1299-H1299</f>
        <v>1,086.81 €</v>
      </c>
      <c r="K1299" s="0" t="str">
        <f aca="false">H1299/I1299</f>
        <v>12.71%</v>
      </c>
      <c r="L1299" s="0" t="str">
        <f aca="false">N1299/P1299</f>
        <v>0.75%</v>
      </c>
      <c r="M1299" s="0" t="n">
        <v>18</v>
      </c>
      <c r="N1299" s="0" t="n">
        <v>825</v>
      </c>
      <c r="O1299" s="0" t="str">
        <f aca="false">H1299/N1299</f>
        <v>0.19 €</v>
      </c>
      <c r="P1299" s="0" t="n">
        <v>110652</v>
      </c>
      <c r="Q1299" s="0" t="str">
        <f aca="false">I1299/H1299</f>
        <v>787%</v>
      </c>
      <c r="R1299" s="0" t="str">
        <f aca="false">I1299/M1299</f>
        <v>69.17 €</v>
      </c>
      <c r="S1299" s="0" t="str">
        <f aca="false">H1299/M1299</f>
        <v>8.79 €</v>
      </c>
      <c r="T1299" s="0" t="str">
        <f aca="false">M1299/N1299</f>
        <v>2%</v>
      </c>
    </row>
    <row r="1300" customFormat="false" ht="15.75" hidden="false" customHeight="true" outlineLevel="0" collapsed="false">
      <c r="B1300" s="0" t="s">
        <v>160</v>
      </c>
      <c r="C1300" s="0" t="s">
        <v>3</v>
      </c>
      <c r="E1300" s="0" t="n">
        <v>0.2</v>
      </c>
      <c r="F1300" s="0" t="n">
        <v>2020</v>
      </c>
      <c r="G1300" s="0" t="n">
        <v>7</v>
      </c>
      <c r="H1300" s="0" t="n">
        <v>394.63</v>
      </c>
      <c r="I1300" s="0" t="n">
        <v>1332.69</v>
      </c>
      <c r="J1300" s="0" t="str">
        <f aca="false">I1300-H1300</f>
        <v>938.06 €</v>
      </c>
      <c r="K1300" s="0" t="str">
        <f aca="false">H1300/I1300</f>
        <v>29.61%</v>
      </c>
      <c r="L1300" s="0" t="str">
        <f aca="false">N1300/P1300</f>
        <v>0.28%</v>
      </c>
      <c r="M1300" s="0" t="n">
        <v>79</v>
      </c>
      <c r="N1300" s="0" t="n">
        <v>1991</v>
      </c>
      <c r="O1300" s="0" t="str">
        <f aca="false">H1300/N1300</f>
        <v>0.20 €</v>
      </c>
      <c r="P1300" s="0" t="n">
        <v>722565</v>
      </c>
      <c r="Q1300" s="0" t="str">
        <f aca="false">I1300/H1300</f>
        <v>338%</v>
      </c>
      <c r="R1300" s="0" t="str">
        <f aca="false">I1300/M1300</f>
        <v>16.87 €</v>
      </c>
      <c r="S1300" s="0" t="str">
        <f aca="false">H1300/M1300</f>
        <v>5.00 €</v>
      </c>
      <c r="T1300" s="0" t="str">
        <f aca="false">M1300/N1300</f>
        <v>4%</v>
      </c>
    </row>
    <row r="1301" customFormat="false" ht="15.75" hidden="false" customHeight="true" outlineLevel="0" collapsed="false">
      <c r="B1301" s="0" t="s">
        <v>160</v>
      </c>
      <c r="C1301" s="0" t="s">
        <v>3</v>
      </c>
      <c r="E1301" s="0" t="n">
        <v>0.3</v>
      </c>
      <c r="F1301" s="0" t="n">
        <v>2020</v>
      </c>
      <c r="G1301" s="0" t="n">
        <v>7</v>
      </c>
      <c r="H1301" s="0" t="n">
        <v>1326.81</v>
      </c>
      <c r="I1301" s="0" t="n">
        <v>7493.73</v>
      </c>
      <c r="J1301" s="0" t="str">
        <f aca="false">I1301-H1301</f>
        <v>6,166.92 €</v>
      </c>
      <c r="K1301" s="0" t="str">
        <f aca="false">H1301/I1301</f>
        <v>17.71%</v>
      </c>
      <c r="L1301" s="0" t="str">
        <f aca="false">N1301/P1301</f>
        <v>0.39%</v>
      </c>
      <c r="M1301" s="0" t="n">
        <v>306</v>
      </c>
      <c r="N1301" s="0" t="n">
        <v>6144</v>
      </c>
      <c r="O1301" s="0" t="str">
        <f aca="false">H1301/N1301</f>
        <v>0.22 €</v>
      </c>
      <c r="P1301" s="0" t="n">
        <v>1562785</v>
      </c>
      <c r="Q1301" s="0" t="str">
        <f aca="false">I1301/H1301</f>
        <v>565%</v>
      </c>
      <c r="R1301" s="0" t="str">
        <f aca="false">I1301/M1301</f>
        <v>24.49 €</v>
      </c>
      <c r="S1301" s="0" t="str">
        <f aca="false">H1301/M1301</f>
        <v>4.34 €</v>
      </c>
      <c r="T1301" s="0" t="str">
        <f aca="false">M1301/N1301</f>
        <v>5%</v>
      </c>
    </row>
    <row r="1302" customFormat="false" ht="15.75" hidden="false" customHeight="true" outlineLevel="0" collapsed="false">
      <c r="B1302" s="0" t="s">
        <v>160</v>
      </c>
      <c r="C1302" s="0" t="s">
        <v>3</v>
      </c>
      <c r="E1302" s="0" t="n">
        <v>0.4</v>
      </c>
      <c r="F1302" s="0" t="n">
        <v>2020</v>
      </c>
      <c r="G1302" s="0" t="n">
        <v>7</v>
      </c>
      <c r="H1302" s="0" t="n">
        <v>465.81</v>
      </c>
      <c r="I1302" s="0" t="n">
        <v>2809.23</v>
      </c>
      <c r="J1302" s="0" t="str">
        <f aca="false">I1302-H1302</f>
        <v>2,343.42 €</v>
      </c>
      <c r="K1302" s="0" t="str">
        <f aca="false">H1302/I1302</f>
        <v>16.58%</v>
      </c>
      <c r="L1302" s="0" t="str">
        <f aca="false">N1302/P1302</f>
        <v>0.52%</v>
      </c>
      <c r="M1302" s="0" t="n">
        <v>85</v>
      </c>
      <c r="N1302" s="0" t="n">
        <v>1936</v>
      </c>
      <c r="O1302" s="0" t="str">
        <f aca="false">H1302/N1302</f>
        <v>0.24 €</v>
      </c>
      <c r="P1302" s="0" t="n">
        <v>369892</v>
      </c>
      <c r="Q1302" s="0" t="str">
        <f aca="false">I1302/H1302</f>
        <v>603%</v>
      </c>
      <c r="R1302" s="0" t="str">
        <f aca="false">I1302/M1302</f>
        <v>33.05 €</v>
      </c>
      <c r="S1302" s="0" t="str">
        <f aca="false">H1302/M1302</f>
        <v>5.48 €</v>
      </c>
      <c r="T1302" s="0" t="str">
        <f aca="false">M1302/N1302</f>
        <v>4%</v>
      </c>
    </row>
    <row r="1303" customFormat="false" ht="15.75" hidden="false" customHeight="true" outlineLevel="0" collapsed="false">
      <c r="B1303" s="0" t="s">
        <v>161</v>
      </c>
      <c r="C1303" s="0" t="s">
        <v>3</v>
      </c>
      <c r="F1303" s="0" t="n">
        <v>2020</v>
      </c>
      <c r="G1303" s="0" t="n">
        <v>3</v>
      </c>
      <c r="H1303" s="0" t="n">
        <v>56.84</v>
      </c>
      <c r="I1303" s="0" t="n">
        <v>269.36</v>
      </c>
      <c r="J1303" s="0" t="str">
        <f aca="false">I1303-H1303</f>
        <v>212.52 €</v>
      </c>
      <c r="K1303" s="0" t="str">
        <f aca="false">H1303/I1303</f>
        <v>21.10%</v>
      </c>
      <c r="L1303" s="0" t="str">
        <f aca="false">N1303/P1303</f>
        <v>0.52%</v>
      </c>
      <c r="M1303" s="0" t="n">
        <v>14</v>
      </c>
      <c r="N1303" s="0" t="n">
        <v>254</v>
      </c>
      <c r="O1303" s="0" t="str">
        <f aca="false">H1303/N1303</f>
        <v>0.22 €</v>
      </c>
      <c r="P1303" s="0" t="n">
        <v>48475</v>
      </c>
      <c r="Q1303" s="0" t="str">
        <f aca="false">I1303/H1303</f>
        <v>474%</v>
      </c>
      <c r="R1303" s="0" t="str">
        <f aca="false">I1303/M1303</f>
        <v>19.24 €</v>
      </c>
      <c r="S1303" s="0" t="str">
        <f aca="false">H1303/M1303</f>
        <v>4.06 €</v>
      </c>
      <c r="T1303" s="0" t="str">
        <f aca="false">M1303/N1303</f>
        <v>6%</v>
      </c>
    </row>
    <row r="1304" customFormat="false" ht="15.75" hidden="false" customHeight="true" outlineLevel="0" collapsed="false">
      <c r="B1304" s="0" t="s">
        <v>161</v>
      </c>
      <c r="C1304" s="0" t="s">
        <v>3</v>
      </c>
      <c r="F1304" s="0" t="n">
        <v>2020</v>
      </c>
      <c r="G1304" s="0" t="n">
        <v>4</v>
      </c>
      <c r="H1304" s="0" t="n">
        <v>483.34</v>
      </c>
      <c r="I1304" s="0" t="n">
        <v>1868.44</v>
      </c>
      <c r="J1304" s="0" t="str">
        <f aca="false">I1304-H1304</f>
        <v>1,385.10 €</v>
      </c>
      <c r="K1304" s="0" t="str">
        <f aca="false">H1304/I1304</f>
        <v>25.87%</v>
      </c>
      <c r="L1304" s="0" t="str">
        <f aca="false">N1304/P1304</f>
        <v>0.33%</v>
      </c>
      <c r="M1304" s="0" t="n">
        <v>97</v>
      </c>
      <c r="N1304" s="0" t="n">
        <v>2934</v>
      </c>
      <c r="O1304" s="0" t="str">
        <f aca="false">H1304/N1304</f>
        <v>0.16 €</v>
      </c>
      <c r="P1304" s="0" t="n">
        <v>877457</v>
      </c>
      <c r="Q1304" s="0" t="str">
        <f aca="false">I1304/H1304</f>
        <v>387%</v>
      </c>
      <c r="R1304" s="0" t="str">
        <f aca="false">I1304/M1304</f>
        <v>19.26 €</v>
      </c>
      <c r="S1304" s="0" t="str">
        <f aca="false">H1304/M1304</f>
        <v>4.98 €</v>
      </c>
      <c r="T1304" s="0" t="str">
        <f aca="false">M1304/N1304</f>
        <v>3%</v>
      </c>
    </row>
    <row r="1305" customFormat="false" ht="15.75" hidden="false" customHeight="true" outlineLevel="0" collapsed="false">
      <c r="B1305" s="0" t="s">
        <v>161</v>
      </c>
      <c r="C1305" s="0" t="s">
        <v>3</v>
      </c>
      <c r="F1305" s="0" t="n">
        <v>2020</v>
      </c>
      <c r="G1305" s="0" t="n">
        <v>5</v>
      </c>
      <c r="H1305" s="0" t="n">
        <v>196.12</v>
      </c>
      <c r="I1305" s="0" t="n">
        <v>930.65</v>
      </c>
      <c r="J1305" s="0" t="str">
        <f aca="false">I1305-H1305</f>
        <v>734.53 €</v>
      </c>
      <c r="K1305" s="0" t="str">
        <f aca="false">H1305/I1305</f>
        <v>21.07%</v>
      </c>
      <c r="L1305" s="0" t="str">
        <f aca="false">N1305/P1305</f>
        <v>0.51%</v>
      </c>
      <c r="M1305" s="0" t="n">
        <v>47</v>
      </c>
      <c r="N1305" s="0" t="n">
        <v>1396</v>
      </c>
      <c r="O1305" s="0" t="str">
        <f aca="false">H1305/N1305</f>
        <v>0.14 €</v>
      </c>
      <c r="P1305" s="0" t="n">
        <v>275599</v>
      </c>
      <c r="Q1305" s="0" t="str">
        <f aca="false">I1305/H1305</f>
        <v>475%</v>
      </c>
      <c r="R1305" s="0" t="str">
        <f aca="false">I1305/M1305</f>
        <v>19.80 €</v>
      </c>
      <c r="S1305" s="0" t="str">
        <f aca="false">H1305/M1305</f>
        <v>4.17 €</v>
      </c>
      <c r="T1305" s="0" t="str">
        <f aca="false">M1305/N1305</f>
        <v>3%</v>
      </c>
    </row>
    <row r="1306" customFormat="false" ht="15.75" hidden="false" customHeight="true" outlineLevel="0" collapsed="false">
      <c r="B1306" s="0" t="s">
        <v>161</v>
      </c>
      <c r="C1306" s="0" t="s">
        <v>3</v>
      </c>
      <c r="F1306" s="0" t="n">
        <v>2020</v>
      </c>
      <c r="G1306" s="0" t="n">
        <v>6</v>
      </c>
      <c r="H1306" s="0" t="n">
        <v>1428.43</v>
      </c>
      <c r="I1306" s="0" t="n">
        <v>5832.24</v>
      </c>
      <c r="J1306" s="0" t="str">
        <f aca="false">I1306-H1306</f>
        <v>4,403.81 €</v>
      </c>
      <c r="K1306" s="0" t="str">
        <f aca="false">H1306/I1306</f>
        <v>24.49%</v>
      </c>
      <c r="L1306" s="0" t="str">
        <f aca="false">N1306/P1306</f>
        <v>0.38%</v>
      </c>
      <c r="M1306" s="0" t="n">
        <v>265</v>
      </c>
      <c r="N1306" s="0" t="n">
        <v>6314</v>
      </c>
      <c r="O1306" s="0" t="str">
        <f aca="false">H1306/N1306</f>
        <v>0.23 €</v>
      </c>
      <c r="P1306" s="0" t="n">
        <v>1658664</v>
      </c>
      <c r="Q1306" s="0" t="str">
        <f aca="false">I1306/H1306</f>
        <v>408%</v>
      </c>
      <c r="R1306" s="0" t="str">
        <f aca="false">I1306/M1306</f>
        <v>22.01 €</v>
      </c>
      <c r="S1306" s="0" t="str">
        <f aca="false">H1306/M1306</f>
        <v>5.39 €</v>
      </c>
      <c r="T1306" s="0" t="str">
        <f aca="false">M1306/N1306</f>
        <v>4%</v>
      </c>
    </row>
    <row r="1307" customFormat="false" ht="15.75" hidden="false" customHeight="true" outlineLevel="0" collapsed="false">
      <c r="B1307" s="0" t="s">
        <v>161</v>
      </c>
      <c r="C1307" s="0" t="s">
        <v>3</v>
      </c>
      <c r="F1307" s="0" t="n">
        <v>2020</v>
      </c>
      <c r="G1307" s="0" t="n">
        <v>7</v>
      </c>
      <c r="H1307" s="0" t="n">
        <v>1186.17</v>
      </c>
      <c r="I1307" s="0" t="n">
        <v>5453.41</v>
      </c>
      <c r="J1307" s="0" t="str">
        <f aca="false">I1307-H1307</f>
        <v>4,267.24 €</v>
      </c>
      <c r="K1307" s="0" t="str">
        <f aca="false">H1307/I1307</f>
        <v>21.75%</v>
      </c>
      <c r="L1307" s="0" t="str">
        <f aca="false">N1307/P1307</f>
        <v>0.44%</v>
      </c>
      <c r="M1307" s="0" t="n">
        <v>263</v>
      </c>
      <c r="N1307" s="0" t="n">
        <v>4576</v>
      </c>
      <c r="O1307" s="0" t="str">
        <f aca="false">H1307/N1307</f>
        <v>0.26 €</v>
      </c>
      <c r="P1307" s="0" t="n">
        <v>1044506</v>
      </c>
      <c r="Q1307" s="0" t="str">
        <f aca="false">I1307/H1307</f>
        <v>460%</v>
      </c>
      <c r="R1307" s="0" t="str">
        <f aca="false">I1307/M1307</f>
        <v>20.74 €</v>
      </c>
      <c r="S1307" s="0" t="str">
        <f aca="false">H1307/M1307</f>
        <v>4.51 €</v>
      </c>
      <c r="T1307" s="0" t="str">
        <f aca="false">M1307/N1307</f>
        <v>6%</v>
      </c>
    </row>
    <row r="1308" customFormat="false" ht="15.75" hidden="false" customHeight="true" outlineLevel="0" collapsed="false">
      <c r="B1308" s="0" t="s">
        <v>162</v>
      </c>
      <c r="C1308" s="0" t="s">
        <v>3</v>
      </c>
      <c r="F1308" s="0" t="n">
        <v>2020</v>
      </c>
      <c r="G1308" s="0" t="n">
        <v>3</v>
      </c>
      <c r="H1308" s="0" t="n">
        <v>514.32</v>
      </c>
      <c r="I1308" s="0" t="n">
        <v>976.77</v>
      </c>
      <c r="J1308" s="0" t="str">
        <f aca="false">I1308-H1308</f>
        <v>462.45 €</v>
      </c>
      <c r="K1308" s="0" t="str">
        <f aca="false">H1308/I1308</f>
        <v>52.66%</v>
      </c>
      <c r="L1308" s="0" t="str">
        <f aca="false">N1308/P1308</f>
        <v>0.24%</v>
      </c>
      <c r="M1308" s="0" t="n">
        <v>111</v>
      </c>
      <c r="N1308" s="0" t="n">
        <v>1487</v>
      </c>
      <c r="O1308" s="0" t="str">
        <f aca="false">H1308/N1308</f>
        <v>0.35 €</v>
      </c>
      <c r="P1308" s="0" t="n">
        <v>619088</v>
      </c>
      <c r="Q1308" s="0" t="str">
        <f aca="false">I1308/H1308</f>
        <v>190%</v>
      </c>
      <c r="R1308" s="0" t="str">
        <f aca="false">I1308/M1308</f>
        <v>8.80 €</v>
      </c>
      <c r="S1308" s="0" t="str">
        <f aca="false">H1308/M1308</f>
        <v>4.63 €</v>
      </c>
      <c r="T1308" s="0" t="str">
        <f aca="false">M1308/N1308</f>
        <v>7%</v>
      </c>
    </row>
    <row r="1309" customFormat="false" ht="15.75" hidden="false" customHeight="true" outlineLevel="0" collapsed="false">
      <c r="B1309" s="0" t="s">
        <v>162</v>
      </c>
      <c r="C1309" s="0" t="s">
        <v>3</v>
      </c>
      <c r="F1309" s="0" t="n">
        <v>2020</v>
      </c>
      <c r="G1309" s="0" t="n">
        <v>4</v>
      </c>
      <c r="H1309" s="0" t="n">
        <v>556.34</v>
      </c>
      <c r="I1309" s="0" t="n">
        <v>1244.4</v>
      </c>
      <c r="J1309" s="0" t="str">
        <f aca="false">I1309-H1309</f>
        <v>688.06 €</v>
      </c>
      <c r="K1309" s="0" t="str">
        <f aca="false">H1309/I1309</f>
        <v>44.71%</v>
      </c>
      <c r="L1309" s="0" t="str">
        <f aca="false">N1309/P1309</f>
        <v>0.25%</v>
      </c>
      <c r="M1309" s="0" t="n">
        <v>119</v>
      </c>
      <c r="N1309" s="0" t="n">
        <v>2174</v>
      </c>
      <c r="O1309" s="0" t="str">
        <f aca="false">H1309/N1309</f>
        <v>0.26 €</v>
      </c>
      <c r="P1309" s="0" t="n">
        <v>853562</v>
      </c>
      <c r="Q1309" s="0" t="str">
        <f aca="false">I1309/H1309</f>
        <v>224%</v>
      </c>
      <c r="R1309" s="0" t="str">
        <f aca="false">I1309/M1309</f>
        <v>10.46 €</v>
      </c>
      <c r="S1309" s="0" t="str">
        <f aca="false">H1309/M1309</f>
        <v>4.68 €</v>
      </c>
      <c r="T1309" s="0" t="str">
        <f aca="false">M1309/N1309</f>
        <v>5%</v>
      </c>
    </row>
    <row r="1310" customFormat="false" ht="15.75" hidden="false" customHeight="true" outlineLevel="0" collapsed="false">
      <c r="B1310" s="0" t="s">
        <v>162</v>
      </c>
      <c r="C1310" s="0" t="s">
        <v>3</v>
      </c>
      <c r="F1310" s="0" t="n">
        <v>2020</v>
      </c>
      <c r="G1310" s="0" t="n">
        <v>5</v>
      </c>
      <c r="H1310" s="0" t="n">
        <v>539</v>
      </c>
      <c r="I1310" s="0" t="n">
        <v>1210.14</v>
      </c>
      <c r="J1310" s="0" t="str">
        <f aca="false">I1310-H1310</f>
        <v>671.14 €</v>
      </c>
      <c r="K1310" s="0" t="str">
        <f aca="false">H1310/I1310</f>
        <v>44.54%</v>
      </c>
      <c r="L1310" s="0" t="str">
        <f aca="false">N1310/P1310</f>
        <v>0.29%</v>
      </c>
      <c r="M1310" s="0" t="n">
        <v>126</v>
      </c>
      <c r="N1310" s="0" t="n">
        <v>1761</v>
      </c>
      <c r="O1310" s="0" t="str">
        <f aca="false">H1310/N1310</f>
        <v>0.31 €</v>
      </c>
      <c r="P1310" s="0" t="n">
        <v>615343</v>
      </c>
      <c r="Q1310" s="0" t="str">
        <f aca="false">I1310/H1310</f>
        <v>225%</v>
      </c>
      <c r="R1310" s="0" t="str">
        <f aca="false">I1310/M1310</f>
        <v>9.60 €</v>
      </c>
      <c r="S1310" s="0" t="str">
        <f aca="false">H1310/M1310</f>
        <v>4.28 €</v>
      </c>
      <c r="T1310" s="0" t="str">
        <f aca="false">M1310/N1310</f>
        <v>7%</v>
      </c>
    </row>
    <row r="1311" customFormat="false" ht="15.75" hidden="false" customHeight="true" outlineLevel="0" collapsed="false">
      <c r="B1311" s="0" t="s">
        <v>162</v>
      </c>
      <c r="C1311" s="0" t="s">
        <v>3</v>
      </c>
      <c r="F1311" s="0" t="n">
        <v>2020</v>
      </c>
      <c r="G1311" s="0" t="n">
        <v>6</v>
      </c>
      <c r="H1311" s="0" t="n">
        <v>497.62</v>
      </c>
      <c r="I1311" s="0" t="n">
        <v>1072.01</v>
      </c>
      <c r="J1311" s="0" t="str">
        <f aca="false">I1311-H1311</f>
        <v>574.39 €</v>
      </c>
      <c r="K1311" s="0" t="str">
        <f aca="false">H1311/I1311</f>
        <v>46.42%</v>
      </c>
      <c r="L1311" s="0" t="str">
        <f aca="false">N1311/P1311</f>
        <v>0.36%</v>
      </c>
      <c r="M1311" s="0" t="n">
        <v>102</v>
      </c>
      <c r="N1311" s="0" t="n">
        <v>1306</v>
      </c>
      <c r="O1311" s="0" t="str">
        <f aca="false">H1311/N1311</f>
        <v>0.38 €</v>
      </c>
      <c r="P1311" s="0" t="n">
        <v>361244</v>
      </c>
      <c r="Q1311" s="0" t="str">
        <f aca="false">I1311/H1311</f>
        <v>215%</v>
      </c>
      <c r="R1311" s="0" t="str">
        <f aca="false">I1311/M1311</f>
        <v>10.51 €</v>
      </c>
      <c r="S1311" s="0" t="str">
        <f aca="false">H1311/M1311</f>
        <v>4.88 €</v>
      </c>
      <c r="T1311" s="0" t="str">
        <f aca="false">M1311/N1311</f>
        <v>8%</v>
      </c>
    </row>
    <row r="1312" customFormat="false" ht="15.75" hidden="false" customHeight="true" outlineLevel="0" collapsed="false">
      <c r="B1312" s="0" t="s">
        <v>162</v>
      </c>
      <c r="C1312" s="0" t="s">
        <v>3</v>
      </c>
      <c r="F1312" s="0" t="n">
        <v>2020</v>
      </c>
      <c r="G1312" s="0" t="n">
        <v>7</v>
      </c>
      <c r="H1312" s="0" t="n">
        <v>407.42</v>
      </c>
      <c r="I1312" s="0" t="n">
        <v>952.15</v>
      </c>
      <c r="J1312" s="0" t="str">
        <f aca="false">I1312-H1312</f>
        <v>544.73 €</v>
      </c>
      <c r="K1312" s="0" t="str">
        <f aca="false">H1312/I1312</f>
        <v>42.79%</v>
      </c>
      <c r="L1312" s="0" t="str">
        <f aca="false">N1312/P1312</f>
        <v>0.29%</v>
      </c>
      <c r="M1312" s="0" t="n">
        <v>75</v>
      </c>
      <c r="N1312" s="0" t="n">
        <v>920</v>
      </c>
      <c r="O1312" s="0" t="str">
        <f aca="false">H1312/N1312</f>
        <v>0.44 €</v>
      </c>
      <c r="P1312" s="0" t="n">
        <v>313244</v>
      </c>
      <c r="Q1312" s="0" t="str">
        <f aca="false">I1312/H1312</f>
        <v>234%</v>
      </c>
      <c r="R1312" s="0" t="str">
        <f aca="false">I1312/M1312</f>
        <v>12.70 €</v>
      </c>
      <c r="S1312" s="0" t="str">
        <f aca="false">H1312/M1312</f>
        <v>5.43 €</v>
      </c>
      <c r="T1312" s="0" t="str">
        <f aca="false">M1312/N1312</f>
        <v>8%</v>
      </c>
    </row>
    <row r="1313" customFormat="false" ht="15.75" hidden="false" customHeight="true" outlineLevel="0" collapsed="false">
      <c r="B1313" s="0" t="s">
        <v>163</v>
      </c>
      <c r="C1313" s="0" t="s">
        <v>3</v>
      </c>
      <c r="F1313" s="0" t="n">
        <v>2020</v>
      </c>
      <c r="G1313" s="0" t="n">
        <v>3</v>
      </c>
      <c r="H1313" s="0" t="n">
        <v>531.06</v>
      </c>
      <c r="I1313" s="0" t="n">
        <v>3743.65</v>
      </c>
      <c r="J1313" s="0" t="str">
        <f aca="false">I1313-H1313</f>
        <v>3,212.59 €</v>
      </c>
      <c r="K1313" s="0" t="str">
        <f aca="false">H1313/I1313</f>
        <v>14.19%</v>
      </c>
      <c r="L1313" s="0" t="str">
        <f aca="false">N1313/P1313</f>
        <v>0.41%</v>
      </c>
      <c r="M1313" s="0" t="n">
        <v>62</v>
      </c>
      <c r="N1313" s="0" t="n">
        <v>1579</v>
      </c>
      <c r="O1313" s="0" t="str">
        <f aca="false">H1313/N1313</f>
        <v>0.34 €</v>
      </c>
      <c r="P1313" s="0" t="n">
        <v>384545</v>
      </c>
      <c r="Q1313" s="0" t="str">
        <f aca="false">I1313/H1313</f>
        <v>705%</v>
      </c>
      <c r="R1313" s="0" t="str">
        <f aca="false">I1313/M1313</f>
        <v>60.38 €</v>
      </c>
      <c r="S1313" s="0" t="str">
        <f aca="false">H1313/M1313</f>
        <v>8.57 €</v>
      </c>
      <c r="T1313" s="0" t="str">
        <f aca="false">M1313/N1313</f>
        <v>4%</v>
      </c>
    </row>
    <row r="1314" customFormat="false" ht="15.75" hidden="false" customHeight="true" outlineLevel="0" collapsed="false">
      <c r="B1314" s="0" t="s">
        <v>163</v>
      </c>
      <c r="C1314" s="0" t="s">
        <v>3</v>
      </c>
      <c r="F1314" s="0" t="n">
        <v>2020</v>
      </c>
      <c r="G1314" s="0" t="n">
        <v>4</v>
      </c>
      <c r="H1314" s="0" t="n">
        <v>799.43</v>
      </c>
      <c r="I1314" s="0" t="n">
        <v>3376.49</v>
      </c>
      <c r="J1314" s="0" t="str">
        <f aca="false">I1314-H1314</f>
        <v>2,577.06 €</v>
      </c>
      <c r="K1314" s="0" t="str">
        <f aca="false">H1314/I1314</f>
        <v>23.68%</v>
      </c>
      <c r="L1314" s="0" t="str">
        <f aca="false">N1314/P1314</f>
        <v>0.51%</v>
      </c>
      <c r="M1314" s="0" t="n">
        <v>89</v>
      </c>
      <c r="N1314" s="0" t="n">
        <v>3232</v>
      </c>
      <c r="O1314" s="0" t="str">
        <f aca="false">H1314/N1314</f>
        <v>0.25 €</v>
      </c>
      <c r="P1314" s="0" t="n">
        <v>634406</v>
      </c>
      <c r="Q1314" s="0" t="str">
        <f aca="false">I1314/H1314</f>
        <v>422%</v>
      </c>
      <c r="R1314" s="0" t="str">
        <f aca="false">I1314/M1314</f>
        <v>37.94 €</v>
      </c>
      <c r="S1314" s="0" t="str">
        <f aca="false">H1314/M1314</f>
        <v>8.98 €</v>
      </c>
      <c r="T1314" s="0" t="str">
        <f aca="false">M1314/N1314</f>
        <v>3%</v>
      </c>
    </row>
    <row r="1315" customFormat="false" ht="15.75" hidden="false" customHeight="true" outlineLevel="0" collapsed="false">
      <c r="B1315" s="0" t="s">
        <v>163</v>
      </c>
      <c r="C1315" s="0" t="s">
        <v>3</v>
      </c>
      <c r="F1315" s="0" t="n">
        <v>2020</v>
      </c>
      <c r="G1315" s="0" t="n">
        <v>5</v>
      </c>
      <c r="H1315" s="0" t="n">
        <v>745.53</v>
      </c>
      <c r="I1315" s="0" t="n">
        <v>4591.24</v>
      </c>
      <c r="J1315" s="0" t="str">
        <f aca="false">I1315-H1315</f>
        <v>3,845.71 €</v>
      </c>
      <c r="K1315" s="0" t="str">
        <f aca="false">H1315/I1315</f>
        <v>16.24%</v>
      </c>
      <c r="L1315" s="0" t="str">
        <f aca="false">N1315/P1315</f>
        <v>0.38%</v>
      </c>
      <c r="M1315" s="0" t="n">
        <v>94</v>
      </c>
      <c r="N1315" s="0" t="n">
        <v>2335</v>
      </c>
      <c r="O1315" s="0" t="str">
        <f aca="false">H1315/N1315</f>
        <v>0.32 €</v>
      </c>
      <c r="P1315" s="0" t="n">
        <v>607899</v>
      </c>
      <c r="Q1315" s="0" t="str">
        <f aca="false">I1315/H1315</f>
        <v>616%</v>
      </c>
      <c r="R1315" s="0" t="str">
        <f aca="false">I1315/M1315</f>
        <v>48.84 €</v>
      </c>
      <c r="S1315" s="0" t="str">
        <f aca="false">H1315/M1315</f>
        <v>7.93 €</v>
      </c>
      <c r="T1315" s="0" t="str">
        <f aca="false">M1315/N1315</f>
        <v>4%</v>
      </c>
    </row>
    <row r="1316" customFormat="false" ht="15.75" hidden="false" customHeight="true" outlineLevel="0" collapsed="false">
      <c r="B1316" s="0" t="s">
        <v>163</v>
      </c>
      <c r="C1316" s="0" t="s">
        <v>3</v>
      </c>
      <c r="F1316" s="0" t="n">
        <v>2020</v>
      </c>
      <c r="G1316" s="0" t="n">
        <v>6</v>
      </c>
      <c r="H1316" s="0" t="n">
        <v>763.05</v>
      </c>
      <c r="I1316" s="0" t="n">
        <v>3844.56</v>
      </c>
      <c r="J1316" s="0" t="str">
        <f aca="false">I1316-H1316</f>
        <v>3,081.51 €</v>
      </c>
      <c r="K1316" s="0" t="str">
        <f aca="false">H1316/I1316</f>
        <v>19.85%</v>
      </c>
      <c r="L1316" s="0" t="str">
        <f aca="false">N1316/P1316</f>
        <v>0.35%</v>
      </c>
      <c r="M1316" s="0" t="n">
        <v>88</v>
      </c>
      <c r="N1316" s="0" t="n">
        <v>2306</v>
      </c>
      <c r="O1316" s="0" t="str">
        <f aca="false">H1316/N1316</f>
        <v>0.33 €</v>
      </c>
      <c r="P1316" s="0" t="n">
        <v>665299</v>
      </c>
      <c r="Q1316" s="0" t="str">
        <f aca="false">I1316/H1316</f>
        <v>504%</v>
      </c>
      <c r="R1316" s="0" t="str">
        <f aca="false">I1316/M1316</f>
        <v>43.69 €</v>
      </c>
      <c r="S1316" s="0" t="str">
        <f aca="false">H1316/M1316</f>
        <v>8.67 €</v>
      </c>
      <c r="T1316" s="0" t="str">
        <f aca="false">M1316/N1316</f>
        <v>4%</v>
      </c>
    </row>
    <row r="1317" customFormat="false" ht="15.75" hidden="false" customHeight="true" outlineLevel="0" collapsed="false">
      <c r="B1317" s="0" t="s">
        <v>163</v>
      </c>
      <c r="C1317" s="0" t="s">
        <v>3</v>
      </c>
      <c r="F1317" s="0" t="n">
        <v>2020</v>
      </c>
      <c r="G1317" s="0" t="n">
        <v>7</v>
      </c>
      <c r="H1317" s="0" t="n">
        <v>862.61</v>
      </c>
      <c r="I1317" s="0" t="n">
        <v>3848.91</v>
      </c>
      <c r="J1317" s="0" t="str">
        <f aca="false">I1317-H1317</f>
        <v>2,986.30 €</v>
      </c>
      <c r="K1317" s="0" t="str">
        <f aca="false">H1317/I1317</f>
        <v>22.41%</v>
      </c>
      <c r="L1317" s="0" t="str">
        <f aca="false">N1317/P1317</f>
        <v>0.36%</v>
      </c>
      <c r="M1317" s="0" t="n">
        <v>85</v>
      </c>
      <c r="N1317" s="0" t="n">
        <v>2415</v>
      </c>
      <c r="O1317" s="0" t="str">
        <f aca="false">H1317/N1317</f>
        <v>0.36 €</v>
      </c>
      <c r="P1317" s="0" t="n">
        <v>671798</v>
      </c>
      <c r="Q1317" s="0" t="str">
        <f aca="false">I1317/H1317</f>
        <v>446%</v>
      </c>
      <c r="R1317" s="0" t="str">
        <f aca="false">I1317/M1317</f>
        <v>45.28 €</v>
      </c>
      <c r="S1317" s="0" t="str">
        <f aca="false">H1317/M1317</f>
        <v>10.15 €</v>
      </c>
      <c r="T1317" s="0" t="str">
        <f aca="false">M1317/N1317</f>
        <v>4%</v>
      </c>
    </row>
    <row r="1318" customFormat="false" ht="15.75" hidden="false" customHeight="true" outlineLevel="0" collapsed="false">
      <c r="B1318" s="0" t="s">
        <v>164</v>
      </c>
      <c r="C1318" s="0" t="s">
        <v>3</v>
      </c>
      <c r="F1318" s="0" t="n">
        <v>2020</v>
      </c>
      <c r="G1318" s="0" t="n">
        <v>3</v>
      </c>
      <c r="H1318" s="0" t="n">
        <v>907.59</v>
      </c>
      <c r="I1318" s="0" t="n">
        <v>3045.58</v>
      </c>
      <c r="J1318" s="0" t="str">
        <f aca="false">I1318-H1318</f>
        <v>2,137.99 €</v>
      </c>
      <c r="K1318" s="0" t="str">
        <f aca="false">H1318/I1318</f>
        <v>29.80%</v>
      </c>
      <c r="L1318" s="0" t="str">
        <f aca="false">N1318/P1318</f>
        <v>3.57%</v>
      </c>
      <c r="M1318" s="0" t="n">
        <v>112</v>
      </c>
      <c r="N1318" s="0" t="n">
        <v>972</v>
      </c>
      <c r="O1318" s="0" t="str">
        <f aca="false">H1318/N1318</f>
        <v>0.93 €</v>
      </c>
      <c r="P1318" s="0" t="n">
        <v>27250</v>
      </c>
      <c r="Q1318" s="0" t="str">
        <f aca="false">I1318/H1318</f>
        <v>336%</v>
      </c>
      <c r="R1318" s="0" t="str">
        <f aca="false">I1318/M1318</f>
        <v>27.19 €</v>
      </c>
      <c r="S1318" s="0" t="str">
        <f aca="false">H1318/M1318</f>
        <v>8.10 €</v>
      </c>
      <c r="T1318" s="0" t="str">
        <f aca="false">M1318/N1318</f>
        <v>12%</v>
      </c>
    </row>
    <row r="1319" customFormat="false" ht="15.75" hidden="false" customHeight="true" outlineLevel="0" collapsed="false">
      <c r="B1319" s="0" t="s">
        <v>164</v>
      </c>
      <c r="C1319" s="0" t="s">
        <v>3</v>
      </c>
      <c r="F1319" s="0" t="n">
        <v>2020</v>
      </c>
      <c r="G1319" s="0" t="n">
        <v>4</v>
      </c>
      <c r="H1319" s="0" t="n">
        <v>540.94</v>
      </c>
      <c r="I1319" s="0" t="n">
        <v>10341.33</v>
      </c>
      <c r="J1319" s="0" t="str">
        <f aca="false">I1319-H1319</f>
        <v>9,800.39 €</v>
      </c>
      <c r="K1319" s="0" t="str">
        <f aca="false">H1319/I1319</f>
        <v>5.23%</v>
      </c>
      <c r="L1319" s="0" t="str">
        <f aca="false">N1319/P1319</f>
        <v>0.65%</v>
      </c>
      <c r="M1319" s="0" t="n">
        <v>814</v>
      </c>
      <c r="N1319" s="0" t="n">
        <v>3696</v>
      </c>
      <c r="O1319" s="0" t="str">
        <f aca="false">H1319/N1319</f>
        <v>0.15 €</v>
      </c>
      <c r="P1319" s="0" t="n">
        <v>569536</v>
      </c>
      <c r="Q1319" s="0" t="str">
        <f aca="false">I1319/H1319</f>
        <v>1912%</v>
      </c>
      <c r="R1319" s="0" t="str">
        <f aca="false">I1319/M1319</f>
        <v>12.70 €</v>
      </c>
      <c r="S1319" s="0" t="str">
        <f aca="false">H1319/M1319</f>
        <v>0.66 €</v>
      </c>
      <c r="T1319" s="0" t="str">
        <f aca="false">M1319/N1319</f>
        <v>22%</v>
      </c>
    </row>
    <row r="1320" customFormat="false" ht="15.75" hidden="false" customHeight="true" outlineLevel="0" collapsed="false">
      <c r="B1320" s="0" t="s">
        <v>164</v>
      </c>
      <c r="C1320" s="0" t="s">
        <v>3</v>
      </c>
      <c r="E1320" s="0" t="s">
        <v>165</v>
      </c>
      <c r="F1320" s="0" t="n">
        <v>2020</v>
      </c>
      <c r="G1320" s="0" t="n">
        <v>5</v>
      </c>
      <c r="H1320" s="0" t="n">
        <v>13893.39</v>
      </c>
      <c r="I1320" s="0" t="n">
        <v>30479.7</v>
      </c>
      <c r="J1320" s="0" t="str">
        <f aca="false">I1320-H1320</f>
        <v>16,586.31 €</v>
      </c>
      <c r="K1320" s="0" t="str">
        <f aca="false">H1320/I1320</f>
        <v>45.58%</v>
      </c>
      <c r="L1320" s="0" t="str">
        <f aca="false">N1320/P1320</f>
        <v>0.31%</v>
      </c>
      <c r="M1320" s="0" t="n">
        <v>1240</v>
      </c>
      <c r="N1320" s="0" t="n">
        <v>10993</v>
      </c>
      <c r="O1320" s="0" t="str">
        <f aca="false">H1320/N1320</f>
        <v>1.26 €</v>
      </c>
      <c r="P1320" s="0" t="n">
        <v>3542599</v>
      </c>
      <c r="Q1320" s="0" t="str">
        <f aca="false">I1320/H1320</f>
        <v>219%</v>
      </c>
      <c r="R1320" s="0" t="str">
        <f aca="false">I1320/M1320</f>
        <v>24.58 €</v>
      </c>
      <c r="S1320" s="0" t="str">
        <f aca="false">H1320/M1320</f>
        <v>11.20 €</v>
      </c>
      <c r="T1320" s="0" t="str">
        <f aca="false">M1320/N1320</f>
        <v>11%</v>
      </c>
    </row>
    <row r="1321" customFormat="false" ht="15.75" hidden="false" customHeight="true" outlineLevel="0" collapsed="false">
      <c r="B1321" s="0" t="s">
        <v>164</v>
      </c>
      <c r="C1321" s="0" t="s">
        <v>3</v>
      </c>
      <c r="E1321" s="0" t="s">
        <v>166</v>
      </c>
      <c r="F1321" s="0" t="n">
        <v>2020</v>
      </c>
      <c r="G1321" s="0" t="n">
        <v>5</v>
      </c>
      <c r="H1321" s="0" t="n">
        <v>1466.07</v>
      </c>
      <c r="I1321" s="0" t="n">
        <v>21420.43</v>
      </c>
      <c r="J1321" s="0" t="str">
        <f aca="false">I1321-H1321</f>
        <v>19,954.36 €</v>
      </c>
      <c r="K1321" s="0" t="str">
        <f aca="false">H1321/I1321</f>
        <v>6.84%</v>
      </c>
      <c r="L1321" s="0" t="str">
        <f aca="false">N1321/P1321</f>
        <v>0.67%</v>
      </c>
      <c r="M1321" s="0" t="n">
        <v>1781</v>
      </c>
      <c r="N1321" s="0" t="n">
        <v>8242</v>
      </c>
      <c r="O1321" s="0" t="str">
        <f aca="false">H1321/N1321</f>
        <v>0.18 €</v>
      </c>
      <c r="P1321" s="0" t="n">
        <v>1235588</v>
      </c>
      <c r="Q1321" s="0" t="str">
        <f aca="false">I1321/H1321</f>
        <v>1461%</v>
      </c>
      <c r="R1321" s="0" t="str">
        <f aca="false">I1321/M1321</f>
        <v>12.03 €</v>
      </c>
      <c r="S1321" s="0" t="str">
        <f aca="false">H1321/M1321</f>
        <v>0.82 €</v>
      </c>
      <c r="T1321" s="0" t="str">
        <f aca="false">M1321/N1321</f>
        <v>22%</v>
      </c>
    </row>
    <row r="1322" customFormat="false" ht="15.75" hidden="false" customHeight="true" outlineLevel="0" collapsed="false">
      <c r="B1322" s="0" t="s">
        <v>164</v>
      </c>
      <c r="C1322" s="0" t="s">
        <v>50</v>
      </c>
      <c r="F1322" s="0" t="n">
        <v>2020</v>
      </c>
      <c r="G1322" s="0" t="n">
        <v>5</v>
      </c>
      <c r="H1322" s="0" t="n">
        <v>32.24</v>
      </c>
      <c r="I1322" s="0" t="n">
        <v>441.5</v>
      </c>
      <c r="J1322" s="0" t="str">
        <f aca="false">I1322-H1322</f>
        <v>409.26 €</v>
      </c>
      <c r="K1322" s="0" t="str">
        <f aca="false">H1322/I1322</f>
        <v>7.30%</v>
      </c>
      <c r="L1322" s="0" t="str">
        <f aca="false">N1322/P1322</f>
        <v>0.65%</v>
      </c>
      <c r="M1322" s="0" t="n">
        <v>24</v>
      </c>
      <c r="N1322" s="0" t="n">
        <v>242</v>
      </c>
      <c r="O1322" s="0" t="str">
        <f aca="false">H1322/N1322</f>
        <v>0.13 €</v>
      </c>
      <c r="P1322" s="0" t="n">
        <v>37277</v>
      </c>
      <c r="Q1322" s="0" t="str">
        <f aca="false">I1322/H1322</f>
        <v>1369%</v>
      </c>
      <c r="R1322" s="0" t="str">
        <f aca="false">I1322/M1322</f>
        <v>18.40 €</v>
      </c>
      <c r="S1322" s="0" t="str">
        <f aca="false">H1322/M1322</f>
        <v>1.34 €</v>
      </c>
      <c r="T1322" s="0" t="str">
        <f aca="false">M1322/N1322</f>
        <v>10%</v>
      </c>
    </row>
    <row r="1323" customFormat="false" ht="15.75" hidden="false" customHeight="true" outlineLevel="0" collapsed="false">
      <c r="B1323" s="0" t="s">
        <v>164</v>
      </c>
      <c r="C1323" s="0" t="s">
        <v>3</v>
      </c>
      <c r="E1323" s="0" t="s">
        <v>165</v>
      </c>
      <c r="F1323" s="0" t="n">
        <v>2020</v>
      </c>
      <c r="G1323" s="0" t="n">
        <v>6</v>
      </c>
      <c r="H1323" s="0" t="n">
        <v>3069.56</v>
      </c>
      <c r="I1323" s="0" t="n">
        <v>8348.14</v>
      </c>
      <c r="J1323" s="0" t="str">
        <f aca="false">I1323-H1323</f>
        <v>5,278.58 €</v>
      </c>
      <c r="K1323" s="0" t="str">
        <f aca="false">H1323/I1323</f>
        <v>36.77%</v>
      </c>
      <c r="L1323" s="0" t="str">
        <f aca="false">N1323/P1323</f>
        <v>0.19%</v>
      </c>
      <c r="M1323" s="0" t="n">
        <v>382</v>
      </c>
      <c r="N1323" s="0" t="n">
        <v>3987</v>
      </c>
      <c r="O1323" s="0" t="str">
        <f aca="false">H1323/N1323</f>
        <v>0.77 €</v>
      </c>
      <c r="P1323" s="0" t="n">
        <v>2100243</v>
      </c>
      <c r="Q1323" s="0" t="str">
        <f aca="false">I1323/H1323</f>
        <v>272%</v>
      </c>
      <c r="R1323" s="0" t="str">
        <f aca="false">I1323/M1323</f>
        <v>21.85 €</v>
      </c>
      <c r="S1323" s="0" t="str">
        <f aca="false">H1323/M1323</f>
        <v>8.04 €</v>
      </c>
      <c r="T1323" s="0" t="str">
        <f aca="false">M1323/N1323</f>
        <v>10%</v>
      </c>
    </row>
    <row r="1324" customFormat="false" ht="15.75" hidden="false" customHeight="true" outlineLevel="0" collapsed="false">
      <c r="B1324" s="0" t="s">
        <v>164</v>
      </c>
      <c r="C1324" s="0" t="s">
        <v>3</v>
      </c>
      <c r="E1324" s="0" t="s">
        <v>166</v>
      </c>
      <c r="F1324" s="0" t="n">
        <v>2020</v>
      </c>
      <c r="G1324" s="0" t="n">
        <v>6</v>
      </c>
      <c r="H1324" s="0" t="n">
        <v>2903.02</v>
      </c>
      <c r="I1324" s="0" t="n">
        <v>34561.31</v>
      </c>
      <c r="J1324" s="0" t="str">
        <f aca="false">I1324-H1324</f>
        <v>31,658.29 €</v>
      </c>
      <c r="K1324" s="0" t="str">
        <f aca="false">H1324/I1324</f>
        <v>8.40%</v>
      </c>
      <c r="L1324" s="0" t="str">
        <f aca="false">N1324/P1324</f>
        <v>0.79%</v>
      </c>
      <c r="M1324" s="0" t="n">
        <v>2954</v>
      </c>
      <c r="N1324" s="0" t="n">
        <v>13350</v>
      </c>
      <c r="O1324" s="0" t="str">
        <f aca="false">H1324/N1324</f>
        <v>0.22 €</v>
      </c>
      <c r="P1324" s="0" t="n">
        <v>1696377</v>
      </c>
      <c r="Q1324" s="0" t="str">
        <f aca="false">I1324/H1324</f>
        <v>1191%</v>
      </c>
      <c r="R1324" s="0" t="str">
        <f aca="false">I1324/M1324</f>
        <v>11.70 €</v>
      </c>
      <c r="S1324" s="0" t="str">
        <f aca="false">H1324/M1324</f>
        <v>0.98 €</v>
      </c>
      <c r="T1324" s="0" t="str">
        <f aca="false">M1324/N1324</f>
        <v>22%</v>
      </c>
    </row>
    <row r="1325" customFormat="false" ht="15.75" hidden="false" customHeight="true" outlineLevel="0" collapsed="false">
      <c r="B1325" s="0" t="s">
        <v>164</v>
      </c>
      <c r="C1325" s="0" t="s">
        <v>50</v>
      </c>
      <c r="F1325" s="0" t="n">
        <v>2020</v>
      </c>
      <c r="G1325" s="0" t="n">
        <v>6</v>
      </c>
      <c r="H1325" s="0" t="n">
        <v>72.39</v>
      </c>
      <c r="I1325" s="0" t="n">
        <v>1145.1</v>
      </c>
      <c r="J1325" s="0" t="str">
        <f aca="false">I1325-H1325</f>
        <v>1,072.71 €</v>
      </c>
      <c r="K1325" s="0" t="str">
        <f aca="false">H1325/I1325</f>
        <v>6.32%</v>
      </c>
      <c r="L1325" s="0" t="str">
        <f aca="false">N1325/P1325</f>
        <v>0.41%</v>
      </c>
      <c r="M1325" s="0" t="n">
        <v>46</v>
      </c>
      <c r="N1325" s="0" t="n">
        <v>514</v>
      </c>
      <c r="O1325" s="0" t="str">
        <f aca="false">H1325/N1325</f>
        <v>0.14 €</v>
      </c>
      <c r="P1325" s="0" t="n">
        <v>124662</v>
      </c>
      <c r="Q1325" s="0" t="str">
        <f aca="false">I1325/H1325</f>
        <v>1582%</v>
      </c>
      <c r="R1325" s="0" t="str">
        <f aca="false">I1325/M1325</f>
        <v>24.89 €</v>
      </c>
      <c r="S1325" s="0" t="str">
        <f aca="false">H1325/M1325</f>
        <v>1.57 €</v>
      </c>
      <c r="T1325" s="0" t="str">
        <f aca="false">M1325/N1325</f>
        <v>9%</v>
      </c>
    </row>
    <row r="1326" customFormat="false" ht="15.75" hidden="false" customHeight="true" outlineLevel="0" collapsed="false">
      <c r="B1326" s="0" t="s">
        <v>164</v>
      </c>
      <c r="C1326" s="0" t="s">
        <v>51</v>
      </c>
      <c r="F1326" s="0" t="n">
        <v>2020</v>
      </c>
      <c r="G1326" s="0" t="n">
        <v>6</v>
      </c>
      <c r="H1326" s="0" t="n">
        <v>1.53</v>
      </c>
      <c r="I1326" s="0" t="n">
        <v>0</v>
      </c>
      <c r="J1326" s="0" t="str">
        <f aca="false">I1326-H1326</f>
        <v>- 1.53 €</v>
      </c>
      <c r="K1326" s="0" t="str">
        <f aca="false">H1326/I1326</f>
        <v>#DIV/0!</v>
      </c>
      <c r="L1326" s="0" t="str">
        <f aca="false">N1326/P1326</f>
        <v>0.24%</v>
      </c>
      <c r="M1326" s="0" t="n">
        <v>0</v>
      </c>
      <c r="N1326" s="0" t="n">
        <v>20</v>
      </c>
      <c r="O1326" s="0" t="str">
        <f aca="false">H1326/N1326</f>
        <v>0.08 €</v>
      </c>
      <c r="P1326" s="0" t="n">
        <v>8317</v>
      </c>
      <c r="Q1326" s="0" t="str">
        <f aca="false">I1326/H1326</f>
        <v>0%</v>
      </c>
      <c r="R1326" s="0" t="str">
        <f aca="false">I1326/M1326</f>
        <v>#DIV/0!</v>
      </c>
      <c r="S1326" s="0" t="str">
        <f aca="false">H1326/M1326</f>
        <v>#DIV/0!</v>
      </c>
      <c r="T1326" s="0" t="str">
        <f aca="false">M1326/N1326</f>
        <v>0%</v>
      </c>
    </row>
    <row r="1327" customFormat="false" ht="15.75" hidden="false" customHeight="true" outlineLevel="0" collapsed="false">
      <c r="B1327" s="0" t="s">
        <v>164</v>
      </c>
      <c r="C1327" s="0" t="s">
        <v>52</v>
      </c>
      <c r="F1327" s="0" t="n">
        <v>2020</v>
      </c>
      <c r="G1327" s="0" t="n">
        <v>6</v>
      </c>
      <c r="H1327" s="0" t="n">
        <v>18.05</v>
      </c>
      <c r="I1327" s="0" t="n">
        <v>52.6</v>
      </c>
      <c r="J1327" s="0" t="str">
        <f aca="false">I1327-H1327</f>
        <v>34.55 €</v>
      </c>
      <c r="K1327" s="0" t="str">
        <f aca="false">H1327/I1327</f>
        <v>34.32%</v>
      </c>
      <c r="L1327" s="0" t="str">
        <f aca="false">N1327/P1327</f>
        <v>0.36%</v>
      </c>
      <c r="M1327" s="0" t="n">
        <v>4</v>
      </c>
      <c r="N1327" s="0" t="n">
        <v>105</v>
      </c>
      <c r="O1327" s="0" t="str">
        <f aca="false">H1327/N1327</f>
        <v>0.17 €</v>
      </c>
      <c r="P1327" s="0" t="n">
        <v>28779</v>
      </c>
      <c r="Q1327" s="0" t="str">
        <f aca="false">I1327/H1327</f>
        <v>291%</v>
      </c>
      <c r="R1327" s="0" t="str">
        <f aca="false">I1327/M1327</f>
        <v>13.15 €</v>
      </c>
      <c r="S1327" s="0" t="str">
        <f aca="false">H1327/M1327</f>
        <v>4.51 €</v>
      </c>
      <c r="T1327" s="0" t="str">
        <f aca="false">M1327/N1327</f>
        <v>4%</v>
      </c>
    </row>
    <row r="1328" customFormat="false" ht="15.75" hidden="false" customHeight="true" outlineLevel="0" collapsed="false">
      <c r="B1328" s="0" t="s">
        <v>164</v>
      </c>
      <c r="C1328" s="0" t="s">
        <v>3</v>
      </c>
      <c r="E1328" s="0" t="s">
        <v>165</v>
      </c>
      <c r="F1328" s="0" t="n">
        <v>2020</v>
      </c>
      <c r="G1328" s="0" t="n">
        <v>7</v>
      </c>
      <c r="H1328" s="0" t="n">
        <v>212.37</v>
      </c>
      <c r="I1328" s="0" t="n">
        <v>574.68</v>
      </c>
      <c r="J1328" s="0" t="str">
        <f aca="false">I1328-H1328</f>
        <v>362.31 €</v>
      </c>
      <c r="K1328" s="0" t="str">
        <f aca="false">H1328/I1328</f>
        <v>36.95%</v>
      </c>
      <c r="L1328" s="0" t="str">
        <f aca="false">N1328/P1328</f>
        <v>0.20%</v>
      </c>
      <c r="M1328" s="0" t="n">
        <v>24</v>
      </c>
      <c r="N1328" s="0" t="n">
        <v>622</v>
      </c>
      <c r="O1328" s="0" t="str">
        <f aca="false">H1328/N1328</f>
        <v>0.34 €</v>
      </c>
      <c r="P1328" s="0" t="n">
        <v>311226</v>
      </c>
      <c r="Q1328" s="0" t="str">
        <f aca="false">I1328/H1328</f>
        <v>271%</v>
      </c>
      <c r="R1328" s="0" t="str">
        <f aca="false">I1328/M1328</f>
        <v>23.95 €</v>
      </c>
      <c r="S1328" s="0" t="str">
        <f aca="false">H1328/M1328</f>
        <v>8.85 €</v>
      </c>
      <c r="T1328" s="0" t="str">
        <f aca="false">M1328/N1328</f>
        <v>4%</v>
      </c>
    </row>
    <row r="1329" customFormat="false" ht="15.75" hidden="false" customHeight="true" outlineLevel="0" collapsed="false">
      <c r="B1329" s="0" t="s">
        <v>164</v>
      </c>
      <c r="C1329" s="0" t="s">
        <v>3</v>
      </c>
      <c r="E1329" s="0" t="s">
        <v>166</v>
      </c>
      <c r="F1329" s="0" t="n">
        <v>2020</v>
      </c>
      <c r="G1329" s="0" t="n">
        <v>7</v>
      </c>
      <c r="H1329" s="0" t="n">
        <v>2495.5</v>
      </c>
      <c r="I1329" s="0" t="n">
        <v>19671.14</v>
      </c>
      <c r="J1329" s="0" t="str">
        <f aca="false">I1329-H1329</f>
        <v>17,175.64 €</v>
      </c>
      <c r="K1329" s="0" t="str">
        <f aca="false">H1329/I1329</f>
        <v>12.69%</v>
      </c>
      <c r="L1329" s="0" t="str">
        <f aca="false">N1329/P1329</f>
        <v>0.40%</v>
      </c>
      <c r="M1329" s="0" t="n">
        <v>1821</v>
      </c>
      <c r="N1329" s="0" t="n">
        <v>9424</v>
      </c>
      <c r="O1329" s="0" t="str">
        <f aca="false">H1329/N1329</f>
        <v>0.26 €</v>
      </c>
      <c r="P1329" s="0" t="n">
        <v>2346721</v>
      </c>
      <c r="Q1329" s="0" t="str">
        <f aca="false">I1329/H1329</f>
        <v>788%</v>
      </c>
      <c r="R1329" s="0" t="str">
        <f aca="false">I1329/M1329</f>
        <v>10.80 €</v>
      </c>
      <c r="S1329" s="0" t="str">
        <f aca="false">H1329/M1329</f>
        <v>1.37 €</v>
      </c>
      <c r="T1329" s="0" t="str">
        <f aca="false">M1329/N1329</f>
        <v>19%</v>
      </c>
    </row>
    <row r="1330" customFormat="false" ht="15.75" hidden="false" customHeight="true" outlineLevel="0" collapsed="false">
      <c r="B1330" s="0" t="s">
        <v>164</v>
      </c>
      <c r="C1330" s="0" t="s">
        <v>50</v>
      </c>
      <c r="F1330" s="0" t="n">
        <v>2020</v>
      </c>
      <c r="G1330" s="0" t="n">
        <v>7</v>
      </c>
      <c r="H1330" s="0" t="n">
        <v>153.63</v>
      </c>
      <c r="I1330" s="0" t="n">
        <v>1512.87</v>
      </c>
      <c r="J1330" s="0" t="str">
        <f aca="false">I1330-H1330</f>
        <v>1,359.24 €</v>
      </c>
      <c r="K1330" s="0" t="str">
        <f aca="false">H1330/I1330</f>
        <v>10.15%</v>
      </c>
      <c r="L1330" s="0" t="str">
        <f aca="false">N1330/P1330</f>
        <v>0.44%</v>
      </c>
      <c r="M1330" s="0" t="n">
        <v>88</v>
      </c>
      <c r="N1330" s="0" t="n">
        <v>870</v>
      </c>
      <c r="O1330" s="0" t="str">
        <f aca="false">H1330/N1330</f>
        <v>0.18 €</v>
      </c>
      <c r="P1330" s="0" t="n">
        <v>196392</v>
      </c>
      <c r="Q1330" s="0" t="str">
        <f aca="false">I1330/H1330</f>
        <v>985%</v>
      </c>
      <c r="R1330" s="0" t="str">
        <f aca="false">I1330/M1330</f>
        <v>17.19 €</v>
      </c>
      <c r="S1330" s="0" t="str">
        <f aca="false">H1330/M1330</f>
        <v>1.75 €</v>
      </c>
      <c r="T1330" s="0" t="str">
        <f aca="false">M1330/N1330</f>
        <v>10%</v>
      </c>
    </row>
    <row r="1331" customFormat="false" ht="15.75" hidden="false" customHeight="true" outlineLevel="0" collapsed="false">
      <c r="B1331" s="0" t="s">
        <v>164</v>
      </c>
      <c r="C1331" s="0" t="s">
        <v>51</v>
      </c>
      <c r="F1331" s="0" t="n">
        <v>2020</v>
      </c>
      <c r="G1331" s="0" t="n">
        <v>7</v>
      </c>
      <c r="H1331" s="0" t="n">
        <v>9.03</v>
      </c>
      <c r="I1331" s="0" t="n">
        <v>145.88</v>
      </c>
      <c r="J1331" s="0" t="str">
        <f aca="false">I1331-H1331</f>
        <v>136.85 €</v>
      </c>
      <c r="K1331" s="0" t="str">
        <f aca="false">H1331/I1331</f>
        <v>6.19%</v>
      </c>
      <c r="L1331" s="0" t="str">
        <f aca="false">N1331/P1331</f>
        <v>0.29%</v>
      </c>
      <c r="M1331" s="0" t="n">
        <v>8</v>
      </c>
      <c r="N1331" s="0" t="n">
        <v>129</v>
      </c>
      <c r="O1331" s="0" t="str">
        <f aca="false">H1331/N1331</f>
        <v>0.07 €</v>
      </c>
      <c r="P1331" s="0" t="n">
        <v>44517</v>
      </c>
      <c r="Q1331" s="0" t="str">
        <f aca="false">I1331/H1331</f>
        <v>1616%</v>
      </c>
      <c r="R1331" s="0" t="str">
        <f aca="false">I1331/M1331</f>
        <v>18.24 €</v>
      </c>
      <c r="S1331" s="0" t="str">
        <f aca="false">H1331/M1331</f>
        <v>1.13 €</v>
      </c>
      <c r="T1331" s="0" t="str">
        <f aca="false">M1331/N1331</f>
        <v>6%</v>
      </c>
    </row>
    <row r="1332" customFormat="false" ht="15.75" hidden="false" customHeight="true" outlineLevel="0" collapsed="false">
      <c r="B1332" s="0" t="s">
        <v>164</v>
      </c>
      <c r="C1332" s="0" t="s">
        <v>52</v>
      </c>
      <c r="F1332" s="0" t="n">
        <v>2020</v>
      </c>
      <c r="G1332" s="0" t="n">
        <v>7</v>
      </c>
      <c r="H1332" s="0" t="n">
        <v>150.67</v>
      </c>
      <c r="I1332" s="0" t="n">
        <v>640.48</v>
      </c>
      <c r="J1332" s="0" t="str">
        <f aca="false">I1332-H1332</f>
        <v>489.81 €</v>
      </c>
      <c r="K1332" s="0" t="str">
        <f aca="false">H1332/I1332</f>
        <v>23.52%</v>
      </c>
      <c r="L1332" s="0" t="str">
        <f aca="false">N1332/P1332</f>
        <v>0.27%</v>
      </c>
      <c r="M1332" s="0" t="n">
        <v>31</v>
      </c>
      <c r="N1332" s="0" t="n">
        <v>797</v>
      </c>
      <c r="O1332" s="0" t="str">
        <f aca="false">H1332/N1332</f>
        <v>0.19 €</v>
      </c>
      <c r="P1332" s="0" t="n">
        <v>292524</v>
      </c>
      <c r="Q1332" s="0" t="str">
        <f aca="false">I1332/H1332</f>
        <v>425%</v>
      </c>
      <c r="R1332" s="0" t="str">
        <f aca="false">I1332/M1332</f>
        <v>20.66 €</v>
      </c>
      <c r="S1332" s="0" t="str">
        <f aca="false">H1332/M1332</f>
        <v>4.86 €</v>
      </c>
      <c r="T1332" s="0" t="str">
        <f aca="false">M1332/N1332</f>
        <v>4%</v>
      </c>
    </row>
    <row r="1333" customFormat="false" ht="15.75" hidden="false" customHeight="true" outlineLevel="0" collapsed="false">
      <c r="B1333" s="0" t="s">
        <v>167</v>
      </c>
      <c r="C1333" s="0" t="s">
        <v>3</v>
      </c>
      <c r="F1333" s="0" t="n">
        <v>2020</v>
      </c>
      <c r="G1333" s="0" t="n">
        <v>3</v>
      </c>
      <c r="H1333" s="0" t="n">
        <v>3097.68</v>
      </c>
      <c r="I1333" s="0" t="n">
        <v>12321.78</v>
      </c>
      <c r="J1333" s="0" t="str">
        <f aca="false">I1333-H1333</f>
        <v>9,224.10 €</v>
      </c>
      <c r="K1333" s="0" t="str">
        <f aca="false">H1333/I1333</f>
        <v>25.14%</v>
      </c>
      <c r="L1333" s="0" t="str">
        <f aca="false">N1333/P1333</f>
        <v>0.32%</v>
      </c>
      <c r="M1333" s="0" t="n">
        <v>267</v>
      </c>
      <c r="N1333" s="0" t="n">
        <v>6305</v>
      </c>
      <c r="O1333" s="0" t="str">
        <f aca="false">H1333/N1333</f>
        <v>0.49 €</v>
      </c>
      <c r="P1333" s="0" t="n">
        <v>1995050</v>
      </c>
      <c r="Q1333" s="0" t="str">
        <f aca="false">I1333/H1333</f>
        <v>398%</v>
      </c>
      <c r="R1333" s="0" t="str">
        <f aca="false">I1333/M1333</f>
        <v>46.15 €</v>
      </c>
      <c r="S1333" s="0" t="str">
        <f aca="false">H1333/M1333</f>
        <v>11.60 €</v>
      </c>
      <c r="T1333" s="0" t="str">
        <f aca="false">M1333/N1333</f>
        <v>4%</v>
      </c>
    </row>
    <row r="1334" customFormat="false" ht="15.75" hidden="false" customHeight="true" outlineLevel="0" collapsed="false">
      <c r="B1334" s="0" t="s">
        <v>167</v>
      </c>
      <c r="C1334" s="0" t="s">
        <v>3</v>
      </c>
      <c r="F1334" s="0" t="n">
        <v>2020</v>
      </c>
      <c r="G1334" s="0" t="n">
        <v>4</v>
      </c>
      <c r="H1334" s="0" t="n">
        <v>2645.18</v>
      </c>
      <c r="I1334" s="0" t="n">
        <v>16790.64</v>
      </c>
      <c r="J1334" s="0" t="str">
        <f aca="false">I1334-H1334</f>
        <v>14,145.46 €</v>
      </c>
      <c r="K1334" s="0" t="str">
        <f aca="false">H1334/I1334</f>
        <v>15.75%</v>
      </c>
      <c r="L1334" s="0" t="str">
        <f aca="false">N1334/P1334</f>
        <v>0.31%</v>
      </c>
      <c r="M1334" s="0" t="n">
        <v>239</v>
      </c>
      <c r="N1334" s="0" t="n">
        <v>7323</v>
      </c>
      <c r="O1334" s="0" t="str">
        <f aca="false">H1334/N1334</f>
        <v>0.36 €</v>
      </c>
      <c r="P1334" s="0" t="n">
        <v>2359436</v>
      </c>
      <c r="Q1334" s="0" t="str">
        <f aca="false">I1334/H1334</f>
        <v>635%</v>
      </c>
      <c r="R1334" s="0" t="str">
        <f aca="false">I1334/M1334</f>
        <v>70.25 €</v>
      </c>
      <c r="S1334" s="0" t="str">
        <f aca="false">H1334/M1334</f>
        <v>11.07 €</v>
      </c>
      <c r="T1334" s="0" t="str">
        <f aca="false">M1334/N1334</f>
        <v>3%</v>
      </c>
    </row>
    <row r="1335" customFormat="false" ht="15.75" hidden="false" customHeight="true" outlineLevel="0" collapsed="false">
      <c r="B1335" s="0" t="s">
        <v>167</v>
      </c>
      <c r="C1335" s="0" t="s">
        <v>3</v>
      </c>
      <c r="F1335" s="0" t="n">
        <v>2020</v>
      </c>
      <c r="G1335" s="0" t="n">
        <v>5</v>
      </c>
      <c r="H1335" s="0" t="n">
        <v>1398.7</v>
      </c>
      <c r="I1335" s="0" t="n">
        <v>14790.5</v>
      </c>
      <c r="J1335" s="0" t="str">
        <f aca="false">I1335-H1335</f>
        <v>13,391.80 €</v>
      </c>
      <c r="K1335" s="0" t="str">
        <f aca="false">H1335/I1335</f>
        <v>9.46%</v>
      </c>
      <c r="L1335" s="0" t="str">
        <f aca="false">N1335/P1335</f>
        <v>0.17%</v>
      </c>
      <c r="M1335" s="0" t="n">
        <v>193</v>
      </c>
      <c r="N1335" s="0" t="n">
        <v>4589</v>
      </c>
      <c r="O1335" s="0" t="str">
        <f aca="false">H1335/N1335</f>
        <v>0.30 €</v>
      </c>
      <c r="P1335" s="0" t="n">
        <v>2654834</v>
      </c>
      <c r="Q1335" s="0" t="str">
        <f aca="false">I1335/H1335</f>
        <v>1057%</v>
      </c>
      <c r="R1335" s="0" t="str">
        <f aca="false">I1335/M1335</f>
        <v>76.63 €</v>
      </c>
      <c r="S1335" s="0" t="str">
        <f aca="false">H1335/M1335</f>
        <v>7.25 €</v>
      </c>
      <c r="T1335" s="0" t="str">
        <f aca="false">M1335/N1335</f>
        <v>4%</v>
      </c>
    </row>
    <row r="1336" customFormat="false" ht="15.75" hidden="false" customHeight="true" outlineLevel="0" collapsed="false">
      <c r="B1336" s="0" t="s">
        <v>167</v>
      </c>
      <c r="C1336" s="0" t="s">
        <v>3</v>
      </c>
      <c r="F1336" s="0" t="n">
        <v>2020</v>
      </c>
      <c r="G1336" s="0" t="n">
        <v>6</v>
      </c>
      <c r="H1336" s="0" t="n">
        <v>1527.8</v>
      </c>
      <c r="I1336" s="0" t="n">
        <v>8877.17</v>
      </c>
      <c r="J1336" s="0" t="str">
        <f aca="false">I1336-H1336</f>
        <v>7,349.37 €</v>
      </c>
      <c r="K1336" s="0" t="str">
        <f aca="false">H1336/I1336</f>
        <v>17.21%</v>
      </c>
      <c r="L1336" s="0" t="str">
        <f aca="false">N1336/P1336</f>
        <v>0.19%</v>
      </c>
      <c r="M1336" s="0" t="n">
        <v>152</v>
      </c>
      <c r="N1336" s="0" t="n">
        <v>3103</v>
      </c>
      <c r="O1336" s="0" t="str">
        <f aca="false">H1336/N1336</f>
        <v>0.49 €</v>
      </c>
      <c r="P1336" s="0" t="n">
        <v>1660098</v>
      </c>
      <c r="Q1336" s="0" t="str">
        <f aca="false">I1336/H1336</f>
        <v>581%</v>
      </c>
      <c r="R1336" s="0" t="str">
        <f aca="false">I1336/M1336</f>
        <v>58.40 €</v>
      </c>
      <c r="S1336" s="0" t="str">
        <f aca="false">H1336/M1336</f>
        <v>10.05 €</v>
      </c>
      <c r="T1336" s="0" t="str">
        <f aca="false">M1336/N1336</f>
        <v>5%</v>
      </c>
    </row>
    <row r="1337" customFormat="false" ht="15.75" hidden="false" customHeight="true" outlineLevel="0" collapsed="false">
      <c r="B1337" s="0" t="s">
        <v>167</v>
      </c>
      <c r="C1337" s="0" t="s">
        <v>3</v>
      </c>
      <c r="F1337" s="0" t="n">
        <v>2020</v>
      </c>
      <c r="G1337" s="0" t="n">
        <v>7</v>
      </c>
      <c r="H1337" s="0" t="str">
        <f aca="false">1180.09-322.6</f>
        <v>857.49 €</v>
      </c>
      <c r="I1337" s="0" t="str">
        <f aca="false">4191.62-307.4</f>
        <v>3,884.22 €</v>
      </c>
      <c r="J1337" s="0" t="str">
        <f aca="false">I1337-H1337</f>
        <v>3,026.73 €</v>
      </c>
      <c r="K1337" s="0" t="str">
        <f aca="false">H1337/I1337</f>
        <v>22.08%</v>
      </c>
      <c r="L1337" s="0" t="str">
        <f aca="false">N1337/P1337</f>
        <v>0.29%</v>
      </c>
      <c r="M1337" s="0" t="n">
        <v>102</v>
      </c>
      <c r="N1337" s="0" t="str">
        <f aca="false">2105-345</f>
        <v>1,760</v>
      </c>
      <c r="O1337" s="0" t="str">
        <f aca="false">H1337/N1337</f>
        <v>0.49 €</v>
      </c>
      <c r="P1337" s="0" t="str">
        <f aca="false">653786-38524</f>
        <v>615,262</v>
      </c>
      <c r="Q1337" s="0" t="str">
        <f aca="false">I1337/H1337</f>
        <v>453%</v>
      </c>
      <c r="R1337" s="0" t="str">
        <f aca="false">I1337/M1337</f>
        <v>38.08 €</v>
      </c>
      <c r="S1337" s="0" t="str">
        <f aca="false">H1337/M1337</f>
        <v>8.41 €</v>
      </c>
      <c r="T1337" s="0" t="str">
        <f aca="false">M1337/N1337</f>
        <v>6%</v>
      </c>
    </row>
    <row r="1338" customFormat="false" ht="15.75" hidden="false" customHeight="true" outlineLevel="0" collapsed="false">
      <c r="B1338" s="0" t="s">
        <v>167</v>
      </c>
      <c r="C1338" s="0" t="s">
        <v>3</v>
      </c>
      <c r="E1338" s="0" t="s">
        <v>168</v>
      </c>
      <c r="F1338" s="0" t="n">
        <v>2020</v>
      </c>
      <c r="G1338" s="0" t="n">
        <v>7</v>
      </c>
      <c r="H1338" s="0" t="n">
        <v>322.6</v>
      </c>
      <c r="I1338" s="0" t="n">
        <v>307.4</v>
      </c>
      <c r="J1338" s="0" t="str">
        <f aca="false">I1338-H1338</f>
        <v>- 15.20 €</v>
      </c>
      <c r="K1338" s="0" t="str">
        <f aca="false">H1338/I1338</f>
        <v>104.94%</v>
      </c>
      <c r="L1338" s="0" t="str">
        <f aca="false">N1338/P1338</f>
        <v>0.90%</v>
      </c>
      <c r="M1338" s="0" t="n">
        <v>8</v>
      </c>
      <c r="N1338" s="0" t="n">
        <v>345</v>
      </c>
      <c r="O1338" s="0" t="str">
        <f aca="false">H1338/N1338</f>
        <v>0.94 €</v>
      </c>
      <c r="P1338" s="0" t="n">
        <v>38524</v>
      </c>
      <c r="Q1338" s="0" t="str">
        <f aca="false">I1338/H1338</f>
        <v>95%</v>
      </c>
      <c r="R1338" s="0" t="str">
        <f aca="false">I1338/M1338</f>
        <v>38.43 €</v>
      </c>
      <c r="S1338" s="0" t="str">
        <f aca="false">H1338/M1338</f>
        <v>40.33 €</v>
      </c>
      <c r="T1338" s="0" t="str">
        <f aca="false">M1338/N1338</f>
        <v>2%</v>
      </c>
    </row>
    <row r="1339" customFormat="false" ht="15.75" hidden="false" customHeight="true" outlineLevel="0" collapsed="false">
      <c r="B1339" s="0" t="s">
        <v>169</v>
      </c>
      <c r="C1339" s="0" t="s">
        <v>3</v>
      </c>
      <c r="F1339" s="0" t="n">
        <v>2020</v>
      </c>
      <c r="G1339" s="0" t="n">
        <v>3</v>
      </c>
      <c r="H1339" s="0" t="n">
        <v>409.52</v>
      </c>
      <c r="I1339" s="0" t="n">
        <v>1810.03</v>
      </c>
      <c r="J1339" s="0" t="str">
        <f aca="false">I1339-H1339</f>
        <v>1,400.51 €</v>
      </c>
      <c r="K1339" s="0" t="str">
        <f aca="false">H1339/I1339</f>
        <v>22.63%</v>
      </c>
      <c r="L1339" s="0" t="str">
        <f aca="false">N1339/P1339</f>
        <v>0.44%</v>
      </c>
      <c r="M1339" s="0" t="n">
        <v>148</v>
      </c>
      <c r="N1339" s="0" t="n">
        <v>2478</v>
      </c>
      <c r="O1339" s="0" t="str">
        <f aca="false">H1339/N1339</f>
        <v>0.17 €</v>
      </c>
      <c r="P1339" s="0" t="n">
        <v>567601</v>
      </c>
      <c r="Q1339" s="0" t="str">
        <f aca="false">I1339/H1339</f>
        <v>442%</v>
      </c>
      <c r="R1339" s="0" t="str">
        <f aca="false">I1339/M1339</f>
        <v>12.23 €</v>
      </c>
      <c r="S1339" s="0" t="str">
        <f aca="false">H1339/M1339</f>
        <v>2.77 €</v>
      </c>
      <c r="T1339" s="0" t="str">
        <f aca="false">M1339/N1339</f>
        <v>6%</v>
      </c>
    </row>
    <row r="1340" customFormat="false" ht="15.75" hidden="false" customHeight="true" outlineLevel="0" collapsed="false">
      <c r="B1340" s="0" t="s">
        <v>169</v>
      </c>
      <c r="C1340" s="0" t="s">
        <v>3</v>
      </c>
      <c r="F1340" s="0" t="n">
        <v>2020</v>
      </c>
      <c r="G1340" s="0" t="n">
        <v>4</v>
      </c>
      <c r="H1340" s="0" t="n">
        <v>1023.41</v>
      </c>
      <c r="I1340" s="0" t="n">
        <v>3623.26</v>
      </c>
      <c r="J1340" s="0" t="str">
        <f aca="false">I1340-H1340</f>
        <v>2,599.85 €</v>
      </c>
      <c r="K1340" s="0" t="str">
        <f aca="false">H1340/I1340</f>
        <v>28.25%</v>
      </c>
      <c r="L1340" s="0" t="str">
        <f aca="false">N1340/P1340</f>
        <v>0.35%</v>
      </c>
      <c r="M1340" s="0" t="n">
        <v>318</v>
      </c>
      <c r="N1340" s="0" t="n">
        <v>7340</v>
      </c>
      <c r="O1340" s="0" t="str">
        <f aca="false">H1340/N1340</f>
        <v>0.14 €</v>
      </c>
      <c r="P1340" s="0" t="n">
        <v>2091638</v>
      </c>
      <c r="Q1340" s="0" t="str">
        <f aca="false">I1340/H1340</f>
        <v>354%</v>
      </c>
      <c r="R1340" s="0" t="str">
        <f aca="false">I1340/M1340</f>
        <v>11.39 €</v>
      </c>
      <c r="S1340" s="0" t="str">
        <f aca="false">H1340/M1340</f>
        <v>3.22 €</v>
      </c>
      <c r="T1340" s="0" t="str">
        <f aca="false">M1340/N1340</f>
        <v>4%</v>
      </c>
    </row>
    <row r="1341" customFormat="false" ht="15.75" hidden="false" customHeight="true" outlineLevel="0" collapsed="false">
      <c r="B1341" s="0" t="s">
        <v>169</v>
      </c>
      <c r="C1341" s="0" t="s">
        <v>3</v>
      </c>
      <c r="F1341" s="0" t="n">
        <v>2020</v>
      </c>
      <c r="G1341" s="0" t="n">
        <v>5</v>
      </c>
      <c r="H1341" s="0" t="n">
        <v>899.35</v>
      </c>
      <c r="I1341" s="0" t="n">
        <v>3119.55</v>
      </c>
      <c r="J1341" s="0" t="str">
        <f aca="false">I1341-H1341</f>
        <v>2,220.20 €</v>
      </c>
      <c r="K1341" s="0" t="str">
        <f aca="false">H1341/I1341</f>
        <v>28.83%</v>
      </c>
      <c r="L1341" s="0" t="str">
        <f aca="false">N1341/P1341</f>
        <v>0.33%</v>
      </c>
      <c r="M1341" s="0" t="n">
        <v>327</v>
      </c>
      <c r="N1341" s="0" t="n">
        <v>6064</v>
      </c>
      <c r="O1341" s="0" t="str">
        <f aca="false">H1341/N1341</f>
        <v>0.15 €</v>
      </c>
      <c r="P1341" s="0" t="n">
        <v>1823921</v>
      </c>
      <c r="Q1341" s="0" t="str">
        <f aca="false">I1341/H1341</f>
        <v>347%</v>
      </c>
      <c r="R1341" s="0" t="str">
        <f aca="false">I1341/M1341</f>
        <v>9.54 €</v>
      </c>
      <c r="S1341" s="0" t="str">
        <f aca="false">H1341/M1341</f>
        <v>2.75 €</v>
      </c>
      <c r="T1341" s="0" t="str">
        <f aca="false">M1341/N1341</f>
        <v>5%</v>
      </c>
    </row>
    <row r="1342" customFormat="false" ht="15.75" hidden="false" customHeight="true" outlineLevel="0" collapsed="false">
      <c r="B1342" s="0" t="s">
        <v>169</v>
      </c>
      <c r="C1342" s="0" t="s">
        <v>3</v>
      </c>
      <c r="F1342" s="0" t="n">
        <v>2020</v>
      </c>
      <c r="G1342" s="0" t="n">
        <v>6</v>
      </c>
      <c r="H1342" s="0" t="n">
        <v>573.8</v>
      </c>
      <c r="I1342" s="0" t="n">
        <v>3713.73</v>
      </c>
      <c r="J1342" s="0" t="str">
        <f aca="false">I1342-H1342</f>
        <v>3,139.93 €</v>
      </c>
      <c r="K1342" s="0" t="str">
        <f aca="false">H1342/I1342</f>
        <v>15.45%</v>
      </c>
      <c r="L1342" s="0" t="str">
        <f aca="false">N1342/P1342</f>
        <v>0.34%</v>
      </c>
      <c r="M1342" s="0" t="n">
        <v>324</v>
      </c>
      <c r="N1342" s="0" t="n">
        <v>4740</v>
      </c>
      <c r="O1342" s="0" t="str">
        <f aca="false">H1342/N1342</f>
        <v>0.12 €</v>
      </c>
      <c r="P1342" s="0" t="n">
        <v>1398698</v>
      </c>
      <c r="Q1342" s="0" t="str">
        <f aca="false">I1342/H1342</f>
        <v>647%</v>
      </c>
      <c r="R1342" s="0" t="str">
        <f aca="false">I1342/M1342</f>
        <v>11.46 €</v>
      </c>
      <c r="S1342" s="0" t="str">
        <f aca="false">H1342/M1342</f>
        <v>1.77 €</v>
      </c>
      <c r="T1342" s="0" t="str">
        <f aca="false">M1342/N1342</f>
        <v>7%</v>
      </c>
    </row>
    <row r="1343" customFormat="false" ht="15.75" hidden="false" customHeight="true" outlineLevel="0" collapsed="false">
      <c r="B1343" s="0" t="s">
        <v>169</v>
      </c>
      <c r="C1343" s="0" t="s">
        <v>3</v>
      </c>
      <c r="F1343" s="0" t="n">
        <v>2020</v>
      </c>
      <c r="G1343" s="0" t="n">
        <v>7</v>
      </c>
      <c r="H1343" s="0" t="n">
        <v>493.64</v>
      </c>
      <c r="I1343" s="0" t="n">
        <v>3169.27</v>
      </c>
      <c r="J1343" s="0" t="str">
        <f aca="false">I1343-H1343</f>
        <v>2,675.63 €</v>
      </c>
      <c r="K1343" s="0" t="str">
        <f aca="false">H1343/I1343</f>
        <v>15.58%</v>
      </c>
      <c r="L1343" s="0" t="str">
        <f aca="false">N1343/P1343</f>
        <v>0.37%</v>
      </c>
      <c r="M1343" s="0" t="n">
        <v>290</v>
      </c>
      <c r="N1343" s="0" t="n">
        <v>3854</v>
      </c>
      <c r="O1343" s="0" t="str">
        <f aca="false">H1343/N1343</f>
        <v>0.13 €</v>
      </c>
      <c r="P1343" s="0" t="n">
        <v>1050411</v>
      </c>
      <c r="Q1343" s="0" t="str">
        <f aca="false">I1343/H1343</f>
        <v>642%</v>
      </c>
      <c r="R1343" s="0" t="str">
        <f aca="false">I1343/M1343</f>
        <v>10.93 €</v>
      </c>
      <c r="S1343" s="0" t="str">
        <f aca="false">H1343/M1343</f>
        <v>1.70 €</v>
      </c>
      <c r="T1343" s="0" t="str">
        <f aca="false">M1343/N1343</f>
        <v>8%</v>
      </c>
    </row>
    <row r="1344" customFormat="false" ht="15.75" hidden="false" customHeight="true" outlineLevel="0" collapsed="false">
      <c r="B1344" s="0" t="s">
        <v>170</v>
      </c>
      <c r="C1344" s="0" t="s">
        <v>3</v>
      </c>
      <c r="F1344" s="0" t="n">
        <v>2020</v>
      </c>
      <c r="G1344" s="0" t="n">
        <v>3</v>
      </c>
      <c r="H1344" s="0" t="n">
        <v>0</v>
      </c>
      <c r="I1344" s="0" t="n">
        <v>0</v>
      </c>
      <c r="J1344" s="0" t="str">
        <f aca="false">I1344-H1344</f>
        <v>-   €</v>
      </c>
      <c r="K1344" s="0" t="str">
        <f aca="false">H1344/I1344</f>
        <v>#DIV/0!</v>
      </c>
      <c r="L1344" s="0" t="str">
        <f aca="false">N1344/P1344</f>
        <v>#DIV/0!</v>
      </c>
      <c r="M1344" s="0" t="n">
        <v>0</v>
      </c>
      <c r="N1344" s="0" t="n">
        <v>0</v>
      </c>
      <c r="O1344" s="0" t="str">
        <f aca="false">H1344/N1344</f>
        <v>#DIV/0!</v>
      </c>
      <c r="P1344" s="0" t="n">
        <v>0</v>
      </c>
      <c r="Q1344" s="0" t="str">
        <f aca="false">I1344/H1344</f>
        <v>#DIV/0!</v>
      </c>
      <c r="R1344" s="0" t="str">
        <f aca="false">I1344/M1344</f>
        <v>#DIV/0!</v>
      </c>
      <c r="S1344" s="0" t="str">
        <f aca="false">H1344/M1344</f>
        <v>#DIV/0!</v>
      </c>
      <c r="T1344" s="0" t="str">
        <f aca="false">M1344/N1344</f>
        <v>#DIV/0!</v>
      </c>
    </row>
    <row r="1345" customFormat="false" ht="15.75" hidden="false" customHeight="true" outlineLevel="0" collapsed="false">
      <c r="B1345" s="0" t="s">
        <v>170</v>
      </c>
      <c r="C1345" s="0" t="s">
        <v>3</v>
      </c>
      <c r="F1345" s="0" t="n">
        <v>2020</v>
      </c>
      <c r="G1345" s="0" t="n">
        <v>4</v>
      </c>
      <c r="H1345" s="0" t="n">
        <v>135.79</v>
      </c>
      <c r="I1345" s="0" t="n">
        <v>384.11</v>
      </c>
      <c r="J1345" s="0" t="str">
        <f aca="false">I1345-H1345</f>
        <v>248.32 €</v>
      </c>
      <c r="K1345" s="0" t="str">
        <f aca="false">H1345/I1345</f>
        <v>35.35%</v>
      </c>
      <c r="L1345" s="0" t="str">
        <f aca="false">N1345/P1345</f>
        <v>0.38%</v>
      </c>
      <c r="M1345" s="0" t="n">
        <v>10</v>
      </c>
      <c r="N1345" s="0" t="n">
        <v>177</v>
      </c>
      <c r="O1345" s="0" t="str">
        <f aca="false">H1345/N1345</f>
        <v>0.77 €</v>
      </c>
      <c r="P1345" s="0" t="n">
        <v>46138</v>
      </c>
      <c r="Q1345" s="0" t="str">
        <f aca="false">I1345/H1345</f>
        <v>283%</v>
      </c>
      <c r="R1345" s="0" t="str">
        <f aca="false">I1345/M1345</f>
        <v>38.41 €</v>
      </c>
      <c r="S1345" s="0" t="str">
        <f aca="false">H1345/M1345</f>
        <v>13.58 €</v>
      </c>
      <c r="T1345" s="0" t="str">
        <f aca="false">M1345/N1345</f>
        <v>6%</v>
      </c>
    </row>
    <row r="1346" customFormat="false" ht="15.75" hidden="false" customHeight="true" outlineLevel="0" collapsed="false">
      <c r="B1346" s="0" t="s">
        <v>170</v>
      </c>
      <c r="C1346" s="0" t="s">
        <v>3</v>
      </c>
      <c r="F1346" s="0" t="n">
        <v>2020</v>
      </c>
      <c r="G1346" s="0" t="n">
        <v>5</v>
      </c>
      <c r="H1346" s="0" t="n">
        <v>263.5</v>
      </c>
      <c r="I1346" s="0" t="n">
        <v>674.1</v>
      </c>
      <c r="J1346" s="0" t="str">
        <f aca="false">I1346-H1346</f>
        <v>410.60 €</v>
      </c>
      <c r="K1346" s="0" t="str">
        <f aca="false">H1346/I1346</f>
        <v>39.09%</v>
      </c>
      <c r="L1346" s="0" t="str">
        <f aca="false">N1346/P1346</f>
        <v>0.28%</v>
      </c>
      <c r="M1346" s="0" t="n">
        <v>26</v>
      </c>
      <c r="N1346" s="0" t="n">
        <v>356</v>
      </c>
      <c r="O1346" s="0" t="str">
        <f aca="false">H1346/N1346</f>
        <v>0.74 €</v>
      </c>
      <c r="P1346" s="0" t="n">
        <v>125908</v>
      </c>
      <c r="Q1346" s="0" t="str">
        <f aca="false">I1346/H1346</f>
        <v>256%</v>
      </c>
      <c r="R1346" s="0" t="str">
        <f aca="false">I1346/M1346</f>
        <v>25.93 €</v>
      </c>
      <c r="S1346" s="0" t="str">
        <f aca="false">H1346/M1346</f>
        <v>10.13 €</v>
      </c>
      <c r="T1346" s="0" t="str">
        <f aca="false">M1346/N1346</f>
        <v>7%</v>
      </c>
    </row>
    <row r="1347" customFormat="false" ht="15.75" hidden="false" customHeight="true" outlineLevel="0" collapsed="false">
      <c r="B1347" s="0" t="s">
        <v>170</v>
      </c>
      <c r="C1347" s="0" t="s">
        <v>3</v>
      </c>
      <c r="F1347" s="0" t="n">
        <v>2020</v>
      </c>
      <c r="G1347" s="0" t="n">
        <v>6</v>
      </c>
      <c r="H1347" s="0" t="n">
        <v>855.2</v>
      </c>
      <c r="I1347" s="0" t="n">
        <v>1105.92</v>
      </c>
      <c r="J1347" s="0" t="str">
        <f aca="false">I1347-H1347</f>
        <v>250.72 €</v>
      </c>
      <c r="K1347" s="0" t="str">
        <f aca="false">H1347/I1347</f>
        <v>77.33%</v>
      </c>
      <c r="L1347" s="0" t="str">
        <f aca="false">N1347/P1347</f>
        <v>0.19%</v>
      </c>
      <c r="M1347" s="0" t="n">
        <v>34</v>
      </c>
      <c r="N1347" s="0" t="n">
        <v>959</v>
      </c>
      <c r="O1347" s="0" t="str">
        <f aca="false">H1347/N1347</f>
        <v>0.89 €</v>
      </c>
      <c r="P1347" s="0" t="n">
        <v>492702</v>
      </c>
      <c r="Q1347" s="0" t="str">
        <f aca="false">I1347/H1347</f>
        <v>129%</v>
      </c>
      <c r="R1347" s="0" t="str">
        <f aca="false">I1347/M1347</f>
        <v>32.53 €</v>
      </c>
      <c r="S1347" s="0" t="str">
        <f aca="false">H1347/M1347</f>
        <v>25.15 €</v>
      </c>
      <c r="T1347" s="0" t="str">
        <f aca="false">M1347/N1347</f>
        <v>4%</v>
      </c>
    </row>
    <row r="1348" customFormat="false" ht="15.75" hidden="false" customHeight="true" outlineLevel="0" collapsed="false">
      <c r="B1348" s="0" t="s">
        <v>170</v>
      </c>
      <c r="C1348" s="0" t="s">
        <v>3</v>
      </c>
      <c r="F1348" s="0" t="n">
        <v>2020</v>
      </c>
      <c r="G1348" s="0" t="n">
        <v>7</v>
      </c>
      <c r="H1348" s="0" t="n">
        <v>580.37</v>
      </c>
      <c r="I1348" s="0" t="n">
        <v>1042.72</v>
      </c>
      <c r="J1348" s="0" t="str">
        <f aca="false">I1348-H1348</f>
        <v>462.35 €</v>
      </c>
      <c r="K1348" s="0" t="str">
        <f aca="false">H1348/I1348</f>
        <v>55.66%</v>
      </c>
      <c r="L1348" s="0" t="str">
        <f aca="false">N1348/P1348</f>
        <v>0.21%</v>
      </c>
      <c r="M1348" s="0" t="n">
        <v>40</v>
      </c>
      <c r="N1348" s="0" t="n">
        <v>616</v>
      </c>
      <c r="O1348" s="0" t="str">
        <f aca="false">H1348/N1348</f>
        <v>0.94 €</v>
      </c>
      <c r="P1348" s="0" t="n">
        <v>287464</v>
      </c>
      <c r="Q1348" s="0" t="str">
        <f aca="false">I1348/H1348</f>
        <v>180%</v>
      </c>
      <c r="R1348" s="0" t="str">
        <f aca="false">I1348/M1348</f>
        <v>26.07 €</v>
      </c>
      <c r="S1348" s="0" t="str">
        <f aca="false">H1348/M1348</f>
        <v>14.51 €</v>
      </c>
      <c r="T1348" s="0" t="str">
        <f aca="false">M1348/N1348</f>
        <v>6%</v>
      </c>
    </row>
    <row r="1349" customFormat="false" ht="15.75" hidden="false" customHeight="true" outlineLevel="0" collapsed="false">
      <c r="B1349" s="0" t="s">
        <v>171</v>
      </c>
      <c r="C1349" s="0" t="s">
        <v>3</v>
      </c>
      <c r="F1349" s="0" t="n">
        <v>2020</v>
      </c>
      <c r="G1349" s="0" t="n">
        <v>3</v>
      </c>
      <c r="H1349" s="0" t="n">
        <v>3346.08</v>
      </c>
      <c r="I1349" s="0" t="n">
        <v>3931.94</v>
      </c>
      <c r="J1349" s="0" t="str">
        <f aca="false">I1349-H1349</f>
        <v>585.86 €</v>
      </c>
      <c r="K1349" s="0" t="str">
        <f aca="false">H1349/I1349</f>
        <v>85.10%</v>
      </c>
      <c r="L1349" s="0" t="str">
        <f aca="false">N1349/P1349</f>
        <v>0.26%</v>
      </c>
      <c r="M1349" s="0" t="n">
        <v>159</v>
      </c>
      <c r="N1349" s="0" t="n">
        <v>3156</v>
      </c>
      <c r="O1349" s="0" t="str">
        <f aca="false">H1349/N1349</f>
        <v>1.06 €</v>
      </c>
      <c r="P1349" s="0" t="n">
        <v>1236518</v>
      </c>
      <c r="Q1349" s="0" t="str">
        <f aca="false">I1349/H1349</f>
        <v>118%</v>
      </c>
      <c r="R1349" s="0" t="str">
        <f aca="false">I1349/M1349</f>
        <v>24.73 €</v>
      </c>
      <c r="S1349" s="0" t="str">
        <f aca="false">H1349/M1349</f>
        <v>21.04 €</v>
      </c>
      <c r="T1349" s="0" t="str">
        <f aca="false">M1349/N1349</f>
        <v>5%</v>
      </c>
    </row>
    <row r="1350" customFormat="false" ht="15.75" hidden="false" customHeight="true" outlineLevel="0" collapsed="false">
      <c r="B1350" s="0" t="s">
        <v>171</v>
      </c>
      <c r="C1350" s="0" t="s">
        <v>3</v>
      </c>
      <c r="F1350" s="0" t="n">
        <v>2020</v>
      </c>
      <c r="G1350" s="0" t="n">
        <v>4</v>
      </c>
      <c r="H1350" s="0" t="n">
        <v>2466.76</v>
      </c>
      <c r="I1350" s="0" t="n">
        <v>7815.47</v>
      </c>
      <c r="J1350" s="0" t="str">
        <f aca="false">I1350-H1350</f>
        <v>5,348.71 €</v>
      </c>
      <c r="K1350" s="0" t="str">
        <f aca="false">H1350/I1350</f>
        <v>31.56%</v>
      </c>
      <c r="L1350" s="0" t="str">
        <f aca="false">N1350/P1350</f>
        <v>0.45%</v>
      </c>
      <c r="M1350" s="0" t="n">
        <v>303</v>
      </c>
      <c r="N1350" s="0" t="n">
        <v>4354</v>
      </c>
      <c r="O1350" s="0" t="str">
        <f aca="false">H1350/N1350</f>
        <v>0.57 €</v>
      </c>
      <c r="P1350" s="0" t="n">
        <v>975749</v>
      </c>
      <c r="Q1350" s="0" t="str">
        <f aca="false">I1350/H1350</f>
        <v>317%</v>
      </c>
      <c r="R1350" s="0" t="str">
        <f aca="false">I1350/M1350</f>
        <v>25.79 €</v>
      </c>
      <c r="S1350" s="0" t="str">
        <f aca="false">H1350/M1350</f>
        <v>8.14 €</v>
      </c>
      <c r="T1350" s="0" t="str">
        <f aca="false">M1350/N1350</f>
        <v>7%</v>
      </c>
    </row>
    <row r="1351" customFormat="false" ht="15.75" hidden="false" customHeight="true" outlineLevel="0" collapsed="false">
      <c r="B1351" s="0" t="s">
        <v>171</v>
      </c>
      <c r="C1351" s="0" t="s">
        <v>3</v>
      </c>
      <c r="F1351" s="0" t="n">
        <v>2020</v>
      </c>
      <c r="G1351" s="0" t="n">
        <v>5</v>
      </c>
      <c r="H1351" s="0" t="n">
        <v>2053.17</v>
      </c>
      <c r="I1351" s="0" t="n">
        <v>11309.75</v>
      </c>
      <c r="J1351" s="0" t="str">
        <f aca="false">I1351-H1351</f>
        <v>9,256.58 €</v>
      </c>
      <c r="K1351" s="0" t="str">
        <f aca="false">H1351/I1351</f>
        <v>18.15%</v>
      </c>
      <c r="L1351" s="0" t="str">
        <f aca="false">N1351/P1351</f>
        <v>0.57%</v>
      </c>
      <c r="M1351" s="0" t="n">
        <v>458</v>
      </c>
      <c r="N1351" s="0" t="n">
        <v>4682</v>
      </c>
      <c r="O1351" s="0" t="str">
        <f aca="false">H1351/N1351</f>
        <v>0.44 €</v>
      </c>
      <c r="P1351" s="0" t="n">
        <v>826556</v>
      </c>
      <c r="Q1351" s="0" t="str">
        <f aca="false">I1351/H1351</f>
        <v>551%</v>
      </c>
      <c r="R1351" s="0" t="str">
        <f aca="false">I1351/M1351</f>
        <v>24.69 €</v>
      </c>
      <c r="S1351" s="0" t="str">
        <f aca="false">H1351/M1351</f>
        <v>4.48 €</v>
      </c>
      <c r="T1351" s="0" t="str">
        <f aca="false">M1351/N1351</f>
        <v>10%</v>
      </c>
    </row>
    <row r="1352" customFormat="false" ht="15.75" hidden="false" customHeight="true" outlineLevel="0" collapsed="false">
      <c r="B1352" s="0" t="s">
        <v>171</v>
      </c>
      <c r="C1352" s="0" t="s">
        <v>49</v>
      </c>
      <c r="F1352" s="0" t="n">
        <v>2020</v>
      </c>
      <c r="G1352" s="0" t="n">
        <v>6</v>
      </c>
      <c r="H1352" s="0" t="n">
        <v>6.52</v>
      </c>
      <c r="I1352" s="0" t="n">
        <v>142.54</v>
      </c>
      <c r="J1352" s="0" t="str">
        <f aca="false">I1352-H1352</f>
        <v>£ 136.02</v>
      </c>
      <c r="K1352" s="0" t="str">
        <f aca="false">H1352/I1352</f>
        <v>4.57%</v>
      </c>
      <c r="L1352" s="0" t="str">
        <f aca="false">N1352/P1352</f>
        <v>0.13%</v>
      </c>
      <c r="M1352" s="0" t="n">
        <v>5</v>
      </c>
      <c r="N1352" s="0" t="n">
        <v>60</v>
      </c>
      <c r="O1352" s="0" t="str">
        <f aca="false">H1352/N1352</f>
        <v>0.11 €</v>
      </c>
      <c r="P1352" s="0" t="n">
        <v>47985</v>
      </c>
      <c r="Q1352" s="0" t="str">
        <f aca="false">I1352/H1352</f>
        <v>2186%</v>
      </c>
      <c r="R1352" s="0" t="str">
        <f aca="false">I1352/M1352</f>
        <v>£ 28.51</v>
      </c>
      <c r="S1352" s="0" t="str">
        <f aca="false">H1352/M1352</f>
        <v>£ 1.30</v>
      </c>
      <c r="T1352" s="0" t="str">
        <f aca="false">M1352/N1352</f>
        <v>8%</v>
      </c>
    </row>
    <row r="1353" customFormat="false" ht="15.75" hidden="false" customHeight="true" outlineLevel="0" collapsed="false">
      <c r="B1353" s="0" t="s">
        <v>171</v>
      </c>
      <c r="C1353" s="0" t="s">
        <v>3</v>
      </c>
      <c r="F1353" s="0" t="n">
        <v>2020</v>
      </c>
      <c r="G1353" s="0" t="n">
        <v>6</v>
      </c>
      <c r="H1353" s="0" t="n">
        <v>3981.6</v>
      </c>
      <c r="I1353" s="0" t="n">
        <v>10084.3</v>
      </c>
      <c r="J1353" s="0" t="str">
        <f aca="false">I1353-H1353</f>
        <v>6,102.70 €</v>
      </c>
      <c r="K1353" s="0" t="str">
        <f aca="false">H1353/I1353</f>
        <v>39.48%</v>
      </c>
      <c r="L1353" s="0" t="str">
        <f aca="false">N1353/P1353</f>
        <v>0.33%</v>
      </c>
      <c r="M1353" s="0" t="n">
        <v>415</v>
      </c>
      <c r="N1353" s="0" t="n">
        <v>6507</v>
      </c>
      <c r="O1353" s="0" t="str">
        <f aca="false">H1353/N1353</f>
        <v>0.61 €</v>
      </c>
      <c r="P1353" s="0" t="n">
        <v>1994048</v>
      </c>
      <c r="Q1353" s="0" t="str">
        <f aca="false">I1353/H1353</f>
        <v>253%</v>
      </c>
      <c r="R1353" s="0" t="str">
        <f aca="false">I1353/M1353</f>
        <v>24.30 €</v>
      </c>
      <c r="S1353" s="0" t="str">
        <f aca="false">H1353/M1353</f>
        <v>9.59 €</v>
      </c>
      <c r="T1353" s="0" t="str">
        <f aca="false">M1353/N1353</f>
        <v>6%</v>
      </c>
    </row>
    <row r="1354" customFormat="false" ht="15.75" hidden="false" customHeight="true" outlineLevel="0" collapsed="false">
      <c r="B1354" s="0" t="s">
        <v>171</v>
      </c>
      <c r="C1354" s="0" t="s">
        <v>49</v>
      </c>
      <c r="F1354" s="0" t="n">
        <v>2020</v>
      </c>
      <c r="G1354" s="0" t="n">
        <v>7</v>
      </c>
      <c r="H1354" s="0" t="n">
        <v>130.58</v>
      </c>
      <c r="I1354" s="0" t="n">
        <v>212.85</v>
      </c>
      <c r="J1354" s="0" t="str">
        <f aca="false">I1354-H1354</f>
        <v>£ 82.27</v>
      </c>
      <c r="K1354" s="0" t="str">
        <f aca="false">H1354/I1354</f>
        <v>61.35%</v>
      </c>
      <c r="L1354" s="0" t="str">
        <f aca="false">N1354/P1354</f>
        <v>0.16%</v>
      </c>
      <c r="M1354" s="0" t="n">
        <v>9</v>
      </c>
      <c r="N1354" s="0" t="n">
        <v>299</v>
      </c>
      <c r="O1354" s="0" t="str">
        <f aca="false">H1354/N1354</f>
        <v>£ 0.44</v>
      </c>
      <c r="P1354" s="0" t="n">
        <v>182521</v>
      </c>
      <c r="Q1354" s="0" t="str">
        <f aca="false">I1354/H1354</f>
        <v>163%</v>
      </c>
      <c r="R1354" s="0" t="str">
        <f aca="false">I1354/M1354</f>
        <v>£ 23.65</v>
      </c>
      <c r="S1354" s="0" t="str">
        <f aca="false">H1354/M1354</f>
        <v>£ 14.51</v>
      </c>
      <c r="T1354" s="0" t="str">
        <f aca="false">M1354/N1354</f>
        <v>3%</v>
      </c>
    </row>
    <row r="1355" customFormat="false" ht="15.75" hidden="false" customHeight="true" outlineLevel="0" collapsed="false">
      <c r="B1355" s="0" t="s">
        <v>171</v>
      </c>
      <c r="C1355" s="0" t="s">
        <v>3</v>
      </c>
      <c r="F1355" s="0" t="n">
        <v>2020</v>
      </c>
      <c r="G1355" s="0" t="n">
        <v>7</v>
      </c>
      <c r="H1355" s="0" t="n">
        <v>3769.99</v>
      </c>
      <c r="I1355" s="0" t="n">
        <v>11407.59</v>
      </c>
      <c r="J1355" s="0" t="str">
        <f aca="false">I1355-H1355</f>
        <v>7,637.60 €</v>
      </c>
      <c r="K1355" s="0" t="str">
        <f aca="false">H1355/I1355</f>
        <v>33.05%</v>
      </c>
      <c r="L1355" s="0" t="str">
        <f aca="false">N1355/P1355</f>
        <v>0.37%</v>
      </c>
      <c r="M1355" s="0" t="n">
        <v>469</v>
      </c>
      <c r="N1355" s="0" t="n">
        <v>5265</v>
      </c>
      <c r="O1355" s="0" t="str">
        <f aca="false">H1355/N1355</f>
        <v>0.72 €</v>
      </c>
      <c r="P1355" s="0" t="n">
        <v>1433066</v>
      </c>
      <c r="Q1355" s="0" t="str">
        <f aca="false">I1355/H1355</f>
        <v>303%</v>
      </c>
      <c r="R1355" s="0" t="str">
        <f aca="false">I1355/M1355</f>
        <v>24.32 €</v>
      </c>
      <c r="S1355" s="0" t="str">
        <f aca="false">H1355/M1355</f>
        <v>8.04 €</v>
      </c>
      <c r="T1355" s="0" t="str">
        <f aca="false">M1355/N1355</f>
        <v>9%</v>
      </c>
    </row>
    <row r="1356" customFormat="false" ht="15.75" hidden="false" customHeight="true" outlineLevel="0" collapsed="false">
      <c r="B1356" s="0" t="s">
        <v>172</v>
      </c>
      <c r="C1356" s="0" t="s">
        <v>3</v>
      </c>
      <c r="F1356" s="0" t="n">
        <v>2020</v>
      </c>
      <c r="G1356" s="0" t="n">
        <v>3</v>
      </c>
      <c r="H1356" s="0" t="n">
        <v>3079.14</v>
      </c>
      <c r="I1356" s="0" t="n">
        <v>20765.54</v>
      </c>
      <c r="J1356" s="0" t="str">
        <f aca="false">I1356-H1356</f>
        <v>17,686.40 €</v>
      </c>
      <c r="K1356" s="0" t="str">
        <f aca="false">H1356/I1356</f>
        <v>14.83%</v>
      </c>
      <c r="L1356" s="0" t="str">
        <f aca="false">N1356/P1356</f>
        <v>0.43%</v>
      </c>
      <c r="M1356" s="0" t="n">
        <v>594</v>
      </c>
      <c r="N1356" s="0" t="n">
        <v>5158</v>
      </c>
      <c r="O1356" s="0" t="str">
        <f aca="false">H1356/N1356</f>
        <v>0.60 €</v>
      </c>
      <c r="P1356" s="0" t="n">
        <v>1203526</v>
      </c>
      <c r="Q1356" s="0" t="str">
        <f aca="false">I1356/H1356</f>
        <v>674%</v>
      </c>
      <c r="R1356" s="0" t="str">
        <f aca="false">I1356/M1356</f>
        <v>34.96 €</v>
      </c>
      <c r="S1356" s="0" t="str">
        <f aca="false">H1356/M1356</f>
        <v>5.18 €</v>
      </c>
      <c r="T1356" s="0" t="str">
        <f aca="false">M1356/N1356</f>
        <v>12%</v>
      </c>
    </row>
    <row r="1357" customFormat="false" ht="15.75" hidden="false" customHeight="true" outlineLevel="0" collapsed="false">
      <c r="B1357" s="0" t="s">
        <v>172</v>
      </c>
      <c r="C1357" s="0" t="s">
        <v>3</v>
      </c>
      <c r="F1357" s="0" t="n">
        <v>2020</v>
      </c>
      <c r="G1357" s="0" t="n">
        <v>4</v>
      </c>
      <c r="H1357" s="0" t="n">
        <v>3767.76</v>
      </c>
      <c r="I1357" s="0" t="n">
        <v>21822.67</v>
      </c>
      <c r="J1357" s="0" t="str">
        <f aca="false">I1357-H1357</f>
        <v>18,054.91 €</v>
      </c>
      <c r="K1357" s="0" t="str">
        <f aca="false">H1357/I1357</f>
        <v>17.27%</v>
      </c>
      <c r="L1357" s="0" t="str">
        <f aca="false">N1357/P1357</f>
        <v>0.94%</v>
      </c>
      <c r="M1357" s="0" t="n">
        <v>633</v>
      </c>
      <c r="N1357" s="0" t="n">
        <v>6538</v>
      </c>
      <c r="O1357" s="0" t="str">
        <f aca="false">H1357/N1357</f>
        <v>0.58 €</v>
      </c>
      <c r="P1357" s="0" t="n">
        <v>696120</v>
      </c>
      <c r="Q1357" s="0" t="str">
        <f aca="false">I1357/H1357</f>
        <v>579%</v>
      </c>
      <c r="R1357" s="0" t="str">
        <f aca="false">I1357/M1357</f>
        <v>34.47 €</v>
      </c>
      <c r="S1357" s="0" t="str">
        <f aca="false">H1357/M1357</f>
        <v>5.95 €</v>
      </c>
      <c r="T1357" s="0" t="str">
        <f aca="false">M1357/N1357</f>
        <v>10%</v>
      </c>
    </row>
    <row r="1358" customFormat="false" ht="15.75" hidden="false" customHeight="true" outlineLevel="0" collapsed="false">
      <c r="B1358" s="0" t="s">
        <v>172</v>
      </c>
      <c r="C1358" s="0" t="s">
        <v>3</v>
      </c>
      <c r="F1358" s="0" t="n">
        <v>2020</v>
      </c>
      <c r="G1358" s="0" t="n">
        <v>5</v>
      </c>
      <c r="H1358" s="0" t="n">
        <v>4035.95</v>
      </c>
      <c r="I1358" s="0" t="n">
        <v>22020.19</v>
      </c>
      <c r="J1358" s="0" t="str">
        <f aca="false">I1358-H1358</f>
        <v>17,984.24 €</v>
      </c>
      <c r="K1358" s="0" t="str">
        <f aca="false">H1358/I1358</f>
        <v>18.33%</v>
      </c>
      <c r="L1358" s="0" t="str">
        <f aca="false">N1358/P1358</f>
        <v>0.53%</v>
      </c>
      <c r="M1358" s="0" t="n">
        <v>629</v>
      </c>
      <c r="N1358" s="0" t="n">
        <v>5448</v>
      </c>
      <c r="O1358" s="0" t="str">
        <f aca="false">H1358/N1358</f>
        <v>0.74 €</v>
      </c>
      <c r="P1358" s="0" t="n">
        <v>1019727</v>
      </c>
      <c r="Q1358" s="0" t="str">
        <f aca="false">I1358/H1358</f>
        <v>546%</v>
      </c>
      <c r="R1358" s="0" t="str">
        <f aca="false">I1358/M1358</f>
        <v>35.01 €</v>
      </c>
      <c r="S1358" s="0" t="str">
        <f aca="false">H1358/M1358</f>
        <v>6.42 €</v>
      </c>
      <c r="T1358" s="0" t="str">
        <f aca="false">M1358/N1358</f>
        <v>12%</v>
      </c>
    </row>
    <row r="1359" customFormat="false" ht="15.75" hidden="false" customHeight="true" outlineLevel="0" collapsed="false">
      <c r="B1359" s="0" t="s">
        <v>172</v>
      </c>
      <c r="C1359" s="0" t="s">
        <v>3</v>
      </c>
      <c r="F1359" s="0" t="n">
        <v>2020</v>
      </c>
      <c r="G1359" s="0" t="n">
        <v>6</v>
      </c>
      <c r="H1359" s="0" t="n">
        <v>4224.42</v>
      </c>
      <c r="I1359" s="0" t="n">
        <v>22093.94</v>
      </c>
      <c r="J1359" s="0" t="str">
        <f aca="false">I1359-H1359</f>
        <v>17,869.52 €</v>
      </c>
      <c r="K1359" s="0" t="str">
        <f aca="false">H1359/I1359</f>
        <v>19.12%</v>
      </c>
      <c r="L1359" s="0" t="str">
        <f aca="false">N1359/P1359</f>
        <v>0.49%</v>
      </c>
      <c r="M1359" s="0" t="n">
        <v>654</v>
      </c>
      <c r="N1359" s="0" t="n">
        <v>6010</v>
      </c>
      <c r="O1359" s="0" t="str">
        <f aca="false">H1359/N1359</f>
        <v>0.70 €</v>
      </c>
      <c r="P1359" s="0" t="n">
        <v>1222593</v>
      </c>
      <c r="Q1359" s="0" t="str">
        <f aca="false">I1359/H1359</f>
        <v>523%</v>
      </c>
      <c r="R1359" s="0" t="str">
        <f aca="false">I1359/M1359</f>
        <v>33.78 €</v>
      </c>
      <c r="S1359" s="0" t="str">
        <f aca="false">H1359/M1359</f>
        <v>6.46 €</v>
      </c>
      <c r="T1359" s="0" t="str">
        <f aca="false">M1359/N1359</f>
        <v>11%</v>
      </c>
    </row>
    <row r="1360" customFormat="false" ht="15.75" hidden="false" customHeight="true" outlineLevel="0" collapsed="false">
      <c r="B1360" s="0" t="s">
        <v>172</v>
      </c>
      <c r="C1360" s="0" t="s">
        <v>3</v>
      </c>
      <c r="F1360" s="0" t="n">
        <v>2020</v>
      </c>
      <c r="G1360" s="0" t="n">
        <v>7</v>
      </c>
      <c r="H1360" s="0" t="n">
        <v>5129.37</v>
      </c>
      <c r="I1360" s="0" t="n">
        <v>24131.81</v>
      </c>
      <c r="J1360" s="0" t="str">
        <f aca="false">I1360-H1360</f>
        <v>19,002.44 €</v>
      </c>
      <c r="K1360" s="0" t="str">
        <f aca="false">H1360/I1360</f>
        <v>21.26%</v>
      </c>
      <c r="L1360" s="0" t="str">
        <f aca="false">N1360/P1360</f>
        <v>0.55%</v>
      </c>
      <c r="M1360" s="0" t="n">
        <v>715</v>
      </c>
      <c r="N1360" s="0" t="n">
        <v>7343</v>
      </c>
      <c r="O1360" s="0" t="str">
        <f aca="false">H1360/N1360</f>
        <v>0.70 €</v>
      </c>
      <c r="P1360" s="0" t="n">
        <v>1345343</v>
      </c>
      <c r="Q1360" s="0" t="str">
        <f aca="false">I1360/H1360</f>
        <v>470%</v>
      </c>
      <c r="R1360" s="0" t="str">
        <f aca="false">I1360/M1360</f>
        <v>33.75 €</v>
      </c>
      <c r="S1360" s="0" t="str">
        <f aca="false">H1360/M1360</f>
        <v>7.17 €</v>
      </c>
      <c r="T1360" s="0" t="str">
        <f aca="false">M1360/N1360</f>
        <v>10%</v>
      </c>
    </row>
    <row r="1361" customFormat="false" ht="15.75" hidden="false" customHeight="true" outlineLevel="0" collapsed="false">
      <c r="B1361" s="0" t="s">
        <v>173</v>
      </c>
      <c r="C1361" s="0" t="s">
        <v>3</v>
      </c>
      <c r="F1361" s="0" t="n">
        <v>2020</v>
      </c>
      <c r="G1361" s="0" t="n">
        <v>3</v>
      </c>
      <c r="H1361" s="0" t="n">
        <v>0</v>
      </c>
      <c r="I1361" s="0" t="n">
        <v>0</v>
      </c>
      <c r="J1361" s="0" t="str">
        <f aca="false">H1361</f>
        <v>-   €</v>
      </c>
      <c r="K1361" s="0" t="str">
        <f aca="false">H1361/I1361</f>
        <v>#DIV/0!</v>
      </c>
      <c r="L1361" s="0" t="str">
        <f aca="false">N1361/P1361</f>
        <v>#DIV/0!</v>
      </c>
      <c r="M1361" s="0" t="n">
        <v>0</v>
      </c>
      <c r="N1361" s="0" t="n">
        <v>0</v>
      </c>
      <c r="O1361" s="0" t="str">
        <f aca="false">H1361/N1361</f>
        <v>#DIV/0!</v>
      </c>
      <c r="P1361" s="0" t="n">
        <v>0</v>
      </c>
      <c r="Q1361" s="0" t="str">
        <f aca="false">I1361/H1361</f>
        <v>#DIV/0!</v>
      </c>
      <c r="R1361" s="0" t="str">
        <f aca="false">I1361/M1361</f>
        <v>#DIV/0!</v>
      </c>
      <c r="S1361" s="0" t="str">
        <f aca="false">H1361/M1361</f>
        <v>#DIV/0!</v>
      </c>
      <c r="T1361" s="0" t="str">
        <f aca="false">M1361/N1361</f>
        <v>#DIV/0!</v>
      </c>
    </row>
    <row r="1362" customFormat="false" ht="15.75" hidden="false" customHeight="true" outlineLevel="0" collapsed="false">
      <c r="B1362" s="0" t="s">
        <v>173</v>
      </c>
      <c r="C1362" s="0" t="s">
        <v>3</v>
      </c>
      <c r="F1362" s="0" t="n">
        <v>2020</v>
      </c>
      <c r="G1362" s="0" t="n">
        <v>4</v>
      </c>
      <c r="H1362" s="0" t="n">
        <v>92.3</v>
      </c>
      <c r="I1362" s="0" t="n">
        <v>559.9</v>
      </c>
      <c r="J1362" s="0" t="str">
        <f aca="false">I1362-H1362</f>
        <v>467.60 €</v>
      </c>
      <c r="K1362" s="0" t="str">
        <f aca="false">H1362/I1362</f>
        <v>16.49%</v>
      </c>
      <c r="L1362" s="0" t="str">
        <f aca="false">N1362/P1362</f>
        <v>0.27%</v>
      </c>
      <c r="M1362" s="0" t="n">
        <v>30</v>
      </c>
      <c r="N1362" s="0" t="n">
        <v>411</v>
      </c>
      <c r="O1362" s="0" t="str">
        <f aca="false">H1362/N1362</f>
        <v>0.22 €</v>
      </c>
      <c r="P1362" s="0" t="n">
        <v>152435</v>
      </c>
      <c r="Q1362" s="0" t="str">
        <f aca="false">I1362/H1362</f>
        <v>607%</v>
      </c>
      <c r="R1362" s="0" t="str">
        <f aca="false">I1362/M1362</f>
        <v>18.66 €</v>
      </c>
      <c r="S1362" s="0" t="str">
        <f aca="false">H1362/M1362</f>
        <v>3.08 €</v>
      </c>
      <c r="T1362" s="0" t="str">
        <f aca="false">M1362/N1362</f>
        <v>7%</v>
      </c>
    </row>
    <row r="1363" customFormat="false" ht="15.75" hidden="false" customHeight="true" outlineLevel="0" collapsed="false">
      <c r="B1363" s="0" t="s">
        <v>173</v>
      </c>
      <c r="C1363" s="0" t="s">
        <v>3</v>
      </c>
      <c r="F1363" s="0" t="n">
        <v>2020</v>
      </c>
      <c r="G1363" s="0" t="n">
        <v>5</v>
      </c>
      <c r="H1363" s="0" t="n">
        <v>411.3</v>
      </c>
      <c r="I1363" s="0" t="n">
        <v>1762.4</v>
      </c>
      <c r="J1363" s="0" t="str">
        <f aca="false">I1363-H1363</f>
        <v>1,351.10 €</v>
      </c>
      <c r="K1363" s="0" t="str">
        <f aca="false">H1363/I1363</f>
        <v>23.34%</v>
      </c>
      <c r="L1363" s="0" t="str">
        <f aca="false">N1363/P1363</f>
        <v>0.22%</v>
      </c>
      <c r="M1363" s="0" t="n">
        <v>99</v>
      </c>
      <c r="N1363" s="0" t="n">
        <v>960</v>
      </c>
      <c r="O1363" s="0" t="str">
        <f aca="false">H1363/N1363</f>
        <v>0.43 €</v>
      </c>
      <c r="P1363" s="0" t="n">
        <v>443537</v>
      </c>
      <c r="Q1363" s="0" t="str">
        <f aca="false">I1363/H1363</f>
        <v>428%</v>
      </c>
      <c r="R1363" s="0" t="str">
        <f aca="false">I1363/M1363</f>
        <v>17.80 €</v>
      </c>
      <c r="S1363" s="0" t="str">
        <f aca="false">H1363/M1363</f>
        <v>4.15 €</v>
      </c>
      <c r="T1363" s="0" t="str">
        <f aca="false">M1363/N1363</f>
        <v>10%</v>
      </c>
    </row>
    <row r="1364" customFormat="false" ht="15.75" hidden="false" customHeight="true" outlineLevel="0" collapsed="false">
      <c r="B1364" s="0" t="s">
        <v>173</v>
      </c>
      <c r="C1364" s="0" t="s">
        <v>3</v>
      </c>
      <c r="F1364" s="0" t="n">
        <v>2020</v>
      </c>
      <c r="G1364" s="0" t="n">
        <v>6</v>
      </c>
      <c r="H1364" s="0" t="n">
        <v>526.18</v>
      </c>
      <c r="I1364" s="0" t="n">
        <v>1206.2</v>
      </c>
      <c r="J1364" s="0" t="str">
        <f aca="false">I1364-H1364</f>
        <v>680.02 €</v>
      </c>
      <c r="K1364" s="0" t="str">
        <f aca="false">H1364/I1364</f>
        <v>43.62%</v>
      </c>
      <c r="L1364" s="0" t="str">
        <f aca="false">N1364/P1364</f>
        <v>0.24%</v>
      </c>
      <c r="M1364" s="0" t="n">
        <v>77</v>
      </c>
      <c r="N1364" s="0" t="n">
        <v>872</v>
      </c>
      <c r="O1364" s="0" t="str">
        <f aca="false">H1364/N1364</f>
        <v>0.60 €</v>
      </c>
      <c r="P1364" s="0" t="n">
        <v>362743</v>
      </c>
      <c r="Q1364" s="0" t="str">
        <f aca="false">I1364/H1364</f>
        <v>229%</v>
      </c>
      <c r="R1364" s="0" t="str">
        <f aca="false">I1364/M1364</f>
        <v>15.66 €</v>
      </c>
      <c r="S1364" s="0" t="str">
        <f aca="false">H1364/M1364</f>
        <v>6.83 €</v>
      </c>
      <c r="T1364" s="0" t="str">
        <f aca="false">M1364/N1364</f>
        <v>9%</v>
      </c>
    </row>
    <row r="1365" customFormat="false" ht="15.75" hidden="false" customHeight="true" outlineLevel="0" collapsed="false">
      <c r="B1365" s="0" t="s">
        <v>173</v>
      </c>
      <c r="C1365" s="0" t="s">
        <v>3</v>
      </c>
      <c r="F1365" s="0" t="n">
        <v>2020</v>
      </c>
      <c r="G1365" s="0" t="n">
        <v>7</v>
      </c>
      <c r="J1365" s="0" t="str">
        <f aca="false">I1365-H1365</f>
        <v>-   €</v>
      </c>
      <c r="K1365" s="0" t="str">
        <f aca="false">H1365/I1365</f>
        <v>#DIV/0!</v>
      </c>
      <c r="L1365" s="0" t="str">
        <f aca="false">N1365/P1365</f>
        <v>#DIV/0!</v>
      </c>
      <c r="O1365" s="0" t="str">
        <f aca="false">H1365/N1365</f>
        <v>#DIV/0!</v>
      </c>
      <c r="Q1365" s="0" t="str">
        <f aca="false">I1365/H1365</f>
        <v>#DIV/0!</v>
      </c>
      <c r="R1365" s="0" t="str">
        <f aca="false">I1365/M1365</f>
        <v>#DIV/0!</v>
      </c>
      <c r="S1365" s="0" t="str">
        <f aca="false">H1365/M1365</f>
        <v>#DIV/0!</v>
      </c>
      <c r="T1365" s="0" t="str">
        <f aca="false">M1365/N1365</f>
        <v>#DIV/0!</v>
      </c>
    </row>
    <row r="1366" customFormat="false" ht="15.75" hidden="false" customHeight="true" outlineLevel="0" collapsed="false">
      <c r="B1366" s="0" t="s">
        <v>174</v>
      </c>
      <c r="C1366" s="0" t="s">
        <v>3</v>
      </c>
      <c r="F1366" s="0" t="n">
        <v>2020</v>
      </c>
      <c r="G1366" s="0" t="n">
        <v>3</v>
      </c>
      <c r="H1366" s="0" t="n">
        <v>1077.44</v>
      </c>
      <c r="I1366" s="0" t="n">
        <v>2302.2</v>
      </c>
      <c r="J1366" s="0" t="str">
        <f aca="false">I1366-H1366</f>
        <v>1,224.76 €</v>
      </c>
      <c r="K1366" s="0" t="str">
        <f aca="false">H1366/I1366</f>
        <v>46.80%</v>
      </c>
      <c r="L1366" s="0" t="str">
        <f aca="false">N1366/P1366</f>
        <v>0.11%</v>
      </c>
      <c r="M1366" s="0" t="n">
        <v>99</v>
      </c>
      <c r="N1366" s="0" t="n">
        <v>1297</v>
      </c>
      <c r="O1366" s="0" t="str">
        <f aca="false">H1366/N1366</f>
        <v>0.83 €</v>
      </c>
      <c r="P1366" s="0" t="n">
        <v>1142606</v>
      </c>
      <c r="Q1366" s="0" t="str">
        <f aca="false">I1366/H1366</f>
        <v>214%</v>
      </c>
      <c r="R1366" s="0" t="str">
        <f aca="false">I1366/M1366</f>
        <v>23.25 €</v>
      </c>
      <c r="S1366" s="0" t="str">
        <f aca="false">H1366/M1366</f>
        <v>10.88 €</v>
      </c>
      <c r="T1366" s="0" t="str">
        <f aca="false">M1366/N1366</f>
        <v>8%</v>
      </c>
    </row>
    <row r="1367" customFormat="false" ht="15.75" hidden="false" customHeight="true" outlineLevel="0" collapsed="false">
      <c r="B1367" s="0" t="s">
        <v>174</v>
      </c>
      <c r="C1367" s="0" t="s">
        <v>3</v>
      </c>
      <c r="F1367" s="0" t="n">
        <v>2020</v>
      </c>
      <c r="G1367" s="0" t="n">
        <v>4</v>
      </c>
      <c r="H1367" s="0" t="n">
        <v>1642.75</v>
      </c>
      <c r="I1367" s="0" t="n">
        <v>6536.45</v>
      </c>
      <c r="J1367" s="0" t="str">
        <f aca="false">I1367-H1367</f>
        <v>4,893.70 €</v>
      </c>
      <c r="K1367" s="0" t="str">
        <f aca="false">H1367/I1367</f>
        <v>25.13%</v>
      </c>
      <c r="L1367" s="0" t="str">
        <f aca="false">N1367/P1367</f>
        <v>0.19%</v>
      </c>
      <c r="M1367" s="0" t="n">
        <v>246</v>
      </c>
      <c r="N1367" s="0" t="n">
        <v>3741</v>
      </c>
      <c r="O1367" s="0" t="str">
        <f aca="false">H1367/N1367</f>
        <v>0.44 €</v>
      </c>
      <c r="P1367" s="0" t="n">
        <v>1964517</v>
      </c>
      <c r="Q1367" s="0" t="str">
        <f aca="false">I1367/H1367</f>
        <v>398%</v>
      </c>
      <c r="R1367" s="0" t="str">
        <f aca="false">I1367/M1367</f>
        <v>26.57 €</v>
      </c>
      <c r="S1367" s="0" t="str">
        <f aca="false">H1367/M1367</f>
        <v>6.68 €</v>
      </c>
      <c r="T1367" s="0" t="str">
        <f aca="false">M1367/N1367</f>
        <v>7%</v>
      </c>
    </row>
    <row r="1368" customFormat="false" ht="15.75" hidden="false" customHeight="true" outlineLevel="0" collapsed="false">
      <c r="B1368" s="0" t="s">
        <v>174</v>
      </c>
      <c r="C1368" s="0" t="s">
        <v>3</v>
      </c>
      <c r="F1368" s="0" t="n">
        <v>2020</v>
      </c>
      <c r="G1368" s="0" t="n">
        <v>5</v>
      </c>
      <c r="H1368" s="0" t="n">
        <v>667.93</v>
      </c>
      <c r="I1368" s="0" t="n">
        <v>4434.56</v>
      </c>
      <c r="J1368" s="0" t="str">
        <f aca="false">I1368-H1368</f>
        <v>3,766.63 €</v>
      </c>
      <c r="K1368" s="0" t="str">
        <f aca="false">H1368/I1368</f>
        <v>15.06%</v>
      </c>
      <c r="L1368" s="0" t="str">
        <f aca="false">N1368/P1368</f>
        <v>0.25%</v>
      </c>
      <c r="M1368" s="0" t="n">
        <v>166</v>
      </c>
      <c r="N1368" s="0" t="n">
        <v>1695</v>
      </c>
      <c r="O1368" s="0" t="str">
        <f aca="false">H1368/N1368</f>
        <v>0.39 €</v>
      </c>
      <c r="P1368" s="0" t="n">
        <v>686634</v>
      </c>
      <c r="Q1368" s="0" t="str">
        <f aca="false">I1368/H1368</f>
        <v>664%</v>
      </c>
      <c r="R1368" s="0" t="str">
        <f aca="false">I1368/M1368</f>
        <v>26.71 €</v>
      </c>
      <c r="S1368" s="0" t="str">
        <f aca="false">H1368/M1368</f>
        <v>4.02 €</v>
      </c>
      <c r="T1368" s="0" t="str">
        <f aca="false">M1368/N1368</f>
        <v>10%</v>
      </c>
    </row>
    <row r="1369" customFormat="false" ht="15.75" hidden="false" customHeight="true" outlineLevel="0" collapsed="false">
      <c r="B1369" s="0" t="s">
        <v>174</v>
      </c>
      <c r="C1369" s="0" t="s">
        <v>3</v>
      </c>
      <c r="F1369" s="0" t="n">
        <v>2020</v>
      </c>
      <c r="G1369" s="0" t="n">
        <v>6</v>
      </c>
      <c r="H1369" s="0" t="n">
        <v>1367.47</v>
      </c>
      <c r="I1369" s="0" t="n">
        <v>6685.4</v>
      </c>
      <c r="J1369" s="0" t="str">
        <f aca="false">I1369-H1369</f>
        <v>5,317.93 €</v>
      </c>
      <c r="K1369" s="0" t="str">
        <f aca="false">H1369/I1369</f>
        <v>20.45%</v>
      </c>
      <c r="L1369" s="0" t="str">
        <f aca="false">N1369/P1369</f>
        <v>0.29%</v>
      </c>
      <c r="M1369" s="0" t="n">
        <v>259</v>
      </c>
      <c r="N1369" s="0" t="n">
        <v>2640</v>
      </c>
      <c r="O1369" s="0" t="str">
        <f aca="false">H1369/N1369</f>
        <v>0.52 €</v>
      </c>
      <c r="P1369" s="0" t="n">
        <v>915537</v>
      </c>
      <c r="Q1369" s="0" t="str">
        <f aca="false">I1369/H1369</f>
        <v>489%</v>
      </c>
      <c r="R1369" s="0" t="str">
        <f aca="false">I1369/M1369</f>
        <v>25.81 €</v>
      </c>
      <c r="S1369" s="0" t="str">
        <f aca="false">H1369/M1369</f>
        <v>5.28 €</v>
      </c>
      <c r="T1369" s="0" t="str">
        <f aca="false">M1369/N1369</f>
        <v>10%</v>
      </c>
    </row>
    <row r="1370" customFormat="false" ht="15.75" hidden="false" customHeight="true" outlineLevel="0" collapsed="false">
      <c r="B1370" s="0" t="s">
        <v>174</v>
      </c>
      <c r="C1370" s="0" t="s">
        <v>3</v>
      </c>
      <c r="F1370" s="0" t="n">
        <v>2020</v>
      </c>
      <c r="G1370" s="0" t="n">
        <v>7</v>
      </c>
      <c r="H1370" s="0" t="n">
        <v>2355.45</v>
      </c>
      <c r="I1370" s="0" t="n">
        <v>9437.98</v>
      </c>
      <c r="J1370" s="0" t="str">
        <f aca="false">I1370-H1370</f>
        <v>7,082.53 €</v>
      </c>
      <c r="K1370" s="0" t="str">
        <f aca="false">H1370/I1370</f>
        <v>24.96%</v>
      </c>
      <c r="L1370" s="0" t="str">
        <f aca="false">N1370/P1370</f>
        <v>0.25%</v>
      </c>
      <c r="M1370" s="0" t="n">
        <v>366</v>
      </c>
      <c r="N1370" s="0" t="n">
        <v>3605</v>
      </c>
      <c r="O1370" s="0" t="str">
        <f aca="false">H1370/N1370</f>
        <v>0.65 €</v>
      </c>
      <c r="P1370" s="0" t="n">
        <v>1469015</v>
      </c>
      <c r="Q1370" s="0" t="str">
        <f aca="false">I1370/H1370</f>
        <v>401%</v>
      </c>
      <c r="R1370" s="0" t="str">
        <f aca="false">I1370/M1370</f>
        <v>25.79 €</v>
      </c>
      <c r="S1370" s="0" t="str">
        <f aca="false">H1370/M1370</f>
        <v>6.44 €</v>
      </c>
      <c r="T1370" s="0" t="str">
        <f aca="false">M1370/N1370</f>
        <v>10%</v>
      </c>
    </row>
    <row r="1371" customFormat="false" ht="15.75" hidden="false" customHeight="true" outlineLevel="0" collapsed="false">
      <c r="B1371" s="0" t="s">
        <v>175</v>
      </c>
      <c r="C1371" s="0" t="s">
        <v>3</v>
      </c>
      <c r="F1371" s="0" t="n">
        <v>2020</v>
      </c>
      <c r="G1371" s="0" t="n">
        <v>3</v>
      </c>
      <c r="H1371" s="0" t="n">
        <v>971.4</v>
      </c>
      <c r="I1371" s="0" t="n">
        <v>7741.35</v>
      </c>
      <c r="J1371" s="0" t="str">
        <f aca="false">I1371-H1371</f>
        <v>6,769.95 €</v>
      </c>
      <c r="K1371" s="0" t="str">
        <f aca="false">H1371/I1371</f>
        <v>12.55%</v>
      </c>
      <c r="L1371" s="0" t="str">
        <f aca="false">N1371/P1371</f>
        <v>0.35%</v>
      </c>
      <c r="M1371" s="0" t="n">
        <v>487</v>
      </c>
      <c r="N1371" s="0" t="n">
        <v>3299</v>
      </c>
      <c r="O1371" s="0" t="str">
        <f aca="false">H1371/N1371</f>
        <v>0.29 €</v>
      </c>
      <c r="P1371" s="0" t="n">
        <v>930357</v>
      </c>
      <c r="Q1371" s="0" t="str">
        <f aca="false">I1371/H1371</f>
        <v>797%</v>
      </c>
      <c r="R1371" s="0" t="str">
        <f aca="false">I1371/M1371</f>
        <v>15.90 €</v>
      </c>
      <c r="S1371" s="0" t="str">
        <f aca="false">H1371/M1371</f>
        <v>1.99 €</v>
      </c>
      <c r="T1371" s="0" t="str">
        <f aca="false">M1371/N1371</f>
        <v>15%</v>
      </c>
    </row>
    <row r="1372" customFormat="false" ht="15.75" hidden="false" customHeight="true" outlineLevel="0" collapsed="false">
      <c r="B1372" s="0" t="s">
        <v>175</v>
      </c>
      <c r="C1372" s="0" t="s">
        <v>3</v>
      </c>
      <c r="F1372" s="0" t="n">
        <v>2020</v>
      </c>
      <c r="G1372" s="0" t="n">
        <v>4</v>
      </c>
      <c r="H1372" s="0" t="n">
        <v>2223.55</v>
      </c>
      <c r="I1372" s="0" t="n">
        <v>14780.2</v>
      </c>
      <c r="J1372" s="0" t="str">
        <f aca="false">I1372-H1372</f>
        <v>12,556.65 €</v>
      </c>
      <c r="K1372" s="0" t="str">
        <f aca="false">H1372/I1372</f>
        <v>15.04%</v>
      </c>
      <c r="L1372" s="0" t="str">
        <f aca="false">N1372/P1372</f>
        <v>0.42%</v>
      </c>
      <c r="M1372" s="0" t="n">
        <v>1047</v>
      </c>
      <c r="N1372" s="0" t="n">
        <v>9237</v>
      </c>
      <c r="O1372" s="0" t="str">
        <f aca="false">H1372/N1372</f>
        <v>0.24 €</v>
      </c>
      <c r="P1372" s="0" t="n">
        <v>2195988</v>
      </c>
      <c r="Q1372" s="0" t="str">
        <f aca="false">I1372/H1372</f>
        <v>665%</v>
      </c>
      <c r="R1372" s="0" t="str">
        <f aca="false">I1372/M1372</f>
        <v>14.12 €</v>
      </c>
      <c r="S1372" s="0" t="str">
        <f aca="false">H1372/M1372</f>
        <v>2.12 €</v>
      </c>
      <c r="T1372" s="0" t="str">
        <f aca="false">M1372/N1372</f>
        <v>11%</v>
      </c>
    </row>
    <row r="1373" customFormat="false" ht="15.75" hidden="false" customHeight="true" outlineLevel="0" collapsed="false">
      <c r="B1373" s="0" t="s">
        <v>175</v>
      </c>
      <c r="C1373" s="0" t="s">
        <v>3</v>
      </c>
      <c r="F1373" s="0" t="n">
        <v>2020</v>
      </c>
      <c r="G1373" s="0" t="n">
        <v>5</v>
      </c>
      <c r="H1373" s="0" t="n">
        <v>327.03</v>
      </c>
      <c r="I1373" s="0" t="n">
        <v>3956.1</v>
      </c>
      <c r="J1373" s="0" t="str">
        <f aca="false">I1373-H1373</f>
        <v>3,629.07 €</v>
      </c>
      <c r="K1373" s="0" t="str">
        <f aca="false">H1373/I1373</f>
        <v>8.27%</v>
      </c>
      <c r="L1373" s="0" t="str">
        <f aca="false">N1373/P1373</f>
        <v>0.25%</v>
      </c>
      <c r="M1373" s="0" t="n">
        <v>257</v>
      </c>
      <c r="N1373" s="0" t="n">
        <v>1544</v>
      </c>
      <c r="O1373" s="0" t="str">
        <f aca="false">H1373/N1373</f>
        <v>0.21 €</v>
      </c>
      <c r="P1373" s="0" t="n">
        <v>624450</v>
      </c>
      <c r="Q1373" s="0" t="str">
        <f aca="false">I1373/H1373</f>
        <v>1210%</v>
      </c>
      <c r="R1373" s="0" t="str">
        <f aca="false">I1373/M1373</f>
        <v>15.39 €</v>
      </c>
      <c r="S1373" s="0" t="str">
        <f aca="false">H1373/M1373</f>
        <v>1.27 €</v>
      </c>
      <c r="T1373" s="0" t="str">
        <f aca="false">M1373/N1373</f>
        <v>17%</v>
      </c>
    </row>
    <row r="1374" customFormat="false" ht="15.75" hidden="false" customHeight="true" outlineLevel="0" collapsed="false">
      <c r="B1374" s="0" t="s">
        <v>175</v>
      </c>
      <c r="C1374" s="0" t="s">
        <v>3</v>
      </c>
      <c r="F1374" s="0" t="n">
        <v>2020</v>
      </c>
      <c r="G1374" s="0" t="n">
        <v>6</v>
      </c>
      <c r="H1374" s="0" t="n">
        <v>604.95</v>
      </c>
      <c r="I1374" s="0" t="n">
        <v>3629.45</v>
      </c>
      <c r="J1374" s="0" t="str">
        <f aca="false">I1374-H1374</f>
        <v>3,024.50 €</v>
      </c>
      <c r="K1374" s="0" t="str">
        <f aca="false">H1374/I1374</f>
        <v>16.67%</v>
      </c>
      <c r="L1374" s="0" t="str">
        <f aca="false">N1374/P1374</f>
        <v>0.22%</v>
      </c>
      <c r="M1374" s="0" t="n">
        <v>225</v>
      </c>
      <c r="N1374" s="0" t="n">
        <v>2299</v>
      </c>
      <c r="O1374" s="0" t="str">
        <f aca="false">H1374/N1374</f>
        <v>0.26 €</v>
      </c>
      <c r="P1374" s="0" t="n">
        <v>1055687</v>
      </c>
      <c r="Q1374" s="0" t="str">
        <f aca="false">I1374/H1374</f>
        <v>600%</v>
      </c>
      <c r="R1374" s="0" t="str">
        <f aca="false">I1374/M1374</f>
        <v>16.13 €</v>
      </c>
      <c r="S1374" s="0" t="str">
        <f aca="false">H1374/M1374</f>
        <v>2.69 €</v>
      </c>
      <c r="T1374" s="0" t="str">
        <f aca="false">M1374/N1374</f>
        <v>10%</v>
      </c>
    </row>
    <row r="1375" customFormat="false" ht="15.75" hidden="false" customHeight="true" outlineLevel="0" collapsed="false">
      <c r="B1375" s="0" t="s">
        <v>175</v>
      </c>
      <c r="C1375" s="0" t="s">
        <v>3</v>
      </c>
      <c r="F1375" s="0" t="n">
        <v>2020</v>
      </c>
      <c r="G1375" s="0" t="n">
        <v>7</v>
      </c>
      <c r="H1375" s="0" t="n">
        <v>485.54</v>
      </c>
      <c r="I1375" s="0" t="n">
        <v>2251.25</v>
      </c>
      <c r="J1375" s="0" t="str">
        <f aca="false">I1375-H1375</f>
        <v>1,765.71 €</v>
      </c>
      <c r="K1375" s="0" t="str">
        <f aca="false">H1375/I1375</f>
        <v>21.57%</v>
      </c>
      <c r="L1375" s="0" t="str">
        <f aca="false">N1375/P1375</f>
        <v>0.31%</v>
      </c>
      <c r="M1375" s="0" t="n">
        <v>154</v>
      </c>
      <c r="N1375" s="0" t="n">
        <v>1697</v>
      </c>
      <c r="O1375" s="0" t="str">
        <f aca="false">H1375/N1375</f>
        <v>0.29 €</v>
      </c>
      <c r="P1375" s="0" t="n">
        <v>538944</v>
      </c>
      <c r="Q1375" s="0" t="str">
        <f aca="false">I1375/H1375</f>
        <v>464%</v>
      </c>
      <c r="R1375" s="0" t="str">
        <f aca="false">I1375/M1375</f>
        <v>14.62 €</v>
      </c>
      <c r="S1375" s="0" t="str">
        <f aca="false">H1375/M1375</f>
        <v>3.15 €</v>
      </c>
      <c r="T1375" s="0" t="str">
        <f aca="false">M1375/N1375</f>
        <v>9%</v>
      </c>
    </row>
    <row r="1376" customFormat="false" ht="15.75" hidden="false" customHeight="true" outlineLevel="0" collapsed="false">
      <c r="B1376" s="0" t="s">
        <v>176</v>
      </c>
      <c r="C1376" s="0" t="s">
        <v>3</v>
      </c>
      <c r="F1376" s="0" t="n">
        <v>2020</v>
      </c>
      <c r="G1376" s="0" t="n">
        <v>5</v>
      </c>
      <c r="H1376" s="0" t="n">
        <v>405.51</v>
      </c>
      <c r="I1376" s="0" t="n">
        <v>4001.12</v>
      </c>
      <c r="J1376" s="0" t="str">
        <f aca="false">I1376-H1376</f>
        <v>3,595.61 €</v>
      </c>
      <c r="K1376" s="0" t="str">
        <f aca="false">H1376/I1376</f>
        <v>10.13%</v>
      </c>
      <c r="L1376" s="0" t="str">
        <f aca="false">N1376/P1376</f>
        <v>0.42%</v>
      </c>
      <c r="M1376" s="0" t="n">
        <v>230</v>
      </c>
      <c r="N1376" s="0" t="n">
        <v>6298</v>
      </c>
      <c r="O1376" s="0" t="str">
        <f aca="false">H1376/N1376</f>
        <v>0.06 €</v>
      </c>
      <c r="P1376" s="0" t="n">
        <v>1506401</v>
      </c>
      <c r="Q1376" s="0" t="str">
        <f aca="false">I1376/H1376</f>
        <v>987%</v>
      </c>
      <c r="R1376" s="0" t="str">
        <f aca="false">I1376/M1376</f>
        <v>17.40 €</v>
      </c>
      <c r="S1376" s="0" t="str">
        <f aca="false">H1376/M1376</f>
        <v>1.76 €</v>
      </c>
      <c r="T1376" s="0" t="str">
        <f aca="false">M1376/N1376</f>
        <v>4%</v>
      </c>
    </row>
    <row r="1377" customFormat="false" ht="15.75" hidden="false" customHeight="true" outlineLevel="0" collapsed="false">
      <c r="B1377" s="0" t="s">
        <v>177</v>
      </c>
      <c r="C1377" s="0" t="s">
        <v>3</v>
      </c>
      <c r="F1377" s="0" t="n">
        <v>2020</v>
      </c>
      <c r="G1377" s="0" t="n">
        <v>4</v>
      </c>
      <c r="H1377" s="0" t="n">
        <v>297.99</v>
      </c>
      <c r="I1377" s="0" t="n">
        <v>12410.92</v>
      </c>
      <c r="J1377" s="0" t="str">
        <f aca="false">I1377-H1377</f>
        <v>12,112.93 €</v>
      </c>
      <c r="K1377" s="0" t="str">
        <f aca="false">H1377/I1377</f>
        <v>2.40%</v>
      </c>
      <c r="L1377" s="0" t="str">
        <f aca="false">N1377/P1377</f>
        <v>0.62%</v>
      </c>
      <c r="M1377" s="0" t="n">
        <v>62</v>
      </c>
      <c r="N1377" s="0" t="n">
        <v>2175</v>
      </c>
      <c r="O1377" s="0" t="str">
        <f aca="false">H1377/N1377</f>
        <v>0.14 €</v>
      </c>
      <c r="P1377" s="0" t="n">
        <v>350891</v>
      </c>
      <c r="Q1377" s="0" t="str">
        <f aca="false">I1377/H1377</f>
        <v>4165%</v>
      </c>
      <c r="R1377" s="0" t="str">
        <f aca="false">I1377/M1377</f>
        <v>200.18 €</v>
      </c>
      <c r="S1377" s="0" t="str">
        <f aca="false">H1377/M1377</f>
        <v>4.81 €</v>
      </c>
      <c r="T1377" s="0" t="str">
        <f aca="false">M1377/N1377</f>
        <v>3%</v>
      </c>
    </row>
    <row r="1378" customFormat="false" ht="15.75" hidden="false" customHeight="true" outlineLevel="0" collapsed="false">
      <c r="B1378" s="0" t="s">
        <v>177</v>
      </c>
      <c r="C1378" s="0" t="s">
        <v>3</v>
      </c>
      <c r="F1378" s="0" t="n">
        <v>2020</v>
      </c>
      <c r="G1378" s="0" t="n">
        <v>5</v>
      </c>
      <c r="H1378" s="0" t="n">
        <v>1416.18</v>
      </c>
      <c r="I1378" s="0" t="n">
        <v>22139.54</v>
      </c>
      <c r="J1378" s="0" t="str">
        <f aca="false">I1378-H1378</f>
        <v>20,723.36 €</v>
      </c>
      <c r="K1378" s="0" t="str">
        <f aca="false">H1378/I1378</f>
        <v>6.40%</v>
      </c>
      <c r="L1378" s="0" t="str">
        <f aca="false">N1378/P1378</f>
        <v>0.39%</v>
      </c>
      <c r="M1378" s="0" t="n">
        <v>154</v>
      </c>
      <c r="N1378" s="0" t="n">
        <v>7279</v>
      </c>
      <c r="O1378" s="0" t="str">
        <f aca="false">H1378/N1378</f>
        <v>0.19 €</v>
      </c>
      <c r="P1378" s="0" t="n">
        <v>1881918</v>
      </c>
      <c r="Q1378" s="0" t="str">
        <f aca="false">I1378/H1378</f>
        <v>1563%</v>
      </c>
      <c r="R1378" s="0" t="str">
        <f aca="false">I1378/M1378</f>
        <v>143.76 €</v>
      </c>
      <c r="S1378" s="0" t="str">
        <f aca="false">H1378/M1378</f>
        <v>9.20 €</v>
      </c>
      <c r="T1378" s="0" t="str">
        <f aca="false">M1378/N1378</f>
        <v>2%</v>
      </c>
    </row>
    <row r="1379" customFormat="false" ht="15.75" hidden="false" customHeight="true" outlineLevel="0" collapsed="false">
      <c r="B1379" s="0" t="s">
        <v>177</v>
      </c>
      <c r="C1379" s="0" t="s">
        <v>3</v>
      </c>
      <c r="F1379" s="0" t="n">
        <v>2020</v>
      </c>
      <c r="G1379" s="0" t="n">
        <v>6</v>
      </c>
      <c r="H1379" s="0" t="n">
        <v>2189.68</v>
      </c>
      <c r="I1379" s="0" t="n">
        <v>25830.09</v>
      </c>
      <c r="J1379" s="0" t="str">
        <f aca="false">I1379-H1379</f>
        <v>23,640.41 €</v>
      </c>
      <c r="K1379" s="0" t="str">
        <f aca="false">H1379/I1379</f>
        <v>8.48%</v>
      </c>
      <c r="L1379" s="0" t="str">
        <f aca="false">N1379/P1379</f>
        <v>0.47%</v>
      </c>
      <c r="M1379" s="0" t="n">
        <v>194</v>
      </c>
      <c r="N1379" s="0" t="n">
        <v>9540</v>
      </c>
      <c r="O1379" s="0" t="str">
        <f aca="false">H1379/N1379</f>
        <v>0.23 €</v>
      </c>
      <c r="P1379" s="0" t="n">
        <v>2029764</v>
      </c>
      <c r="Q1379" s="0" t="str">
        <f aca="false">I1379/H1379</f>
        <v>1180%</v>
      </c>
      <c r="R1379" s="0" t="str">
        <f aca="false">I1379/M1379</f>
        <v>133.14 €</v>
      </c>
      <c r="S1379" s="0" t="str">
        <f aca="false">H1379/M1379</f>
        <v>11.29 €</v>
      </c>
      <c r="T1379" s="0" t="str">
        <f aca="false">M1379/N1379</f>
        <v>2%</v>
      </c>
    </row>
    <row r="1380" customFormat="false" ht="15.75" hidden="false" customHeight="true" outlineLevel="0" collapsed="false">
      <c r="B1380" s="0" t="s">
        <v>177</v>
      </c>
      <c r="C1380" s="0" t="s">
        <v>3</v>
      </c>
      <c r="F1380" s="0" t="n">
        <v>2020</v>
      </c>
      <c r="G1380" s="0" t="n">
        <v>7</v>
      </c>
      <c r="H1380" s="0" t="n">
        <v>1352.72</v>
      </c>
      <c r="I1380" s="0" t="n">
        <v>22273.57</v>
      </c>
      <c r="J1380" s="0" t="str">
        <f aca="false">I1380-H1380</f>
        <v>20,920.85 €</v>
      </c>
      <c r="K1380" s="0" t="str">
        <f aca="false">H1380/I1380</f>
        <v>6.07%</v>
      </c>
      <c r="L1380" s="0" t="str">
        <f aca="false">N1380/P1380</f>
        <v>0.55%</v>
      </c>
      <c r="M1380" s="0" t="n">
        <v>196</v>
      </c>
      <c r="N1380" s="0" t="n">
        <v>7044</v>
      </c>
      <c r="O1380" s="0" t="str">
        <f aca="false">H1380/N1380</f>
        <v>0.19 €</v>
      </c>
      <c r="P1380" s="0" t="n">
        <v>1278274</v>
      </c>
      <c r="Q1380" s="0" t="str">
        <f aca="false">I1380/H1380</f>
        <v>1647%</v>
      </c>
      <c r="R1380" s="0" t="str">
        <f aca="false">I1380/M1380</f>
        <v>113.64 €</v>
      </c>
      <c r="S1380" s="0" t="str">
        <f aca="false">H1380/M1380</f>
        <v>6.90 €</v>
      </c>
      <c r="T1380" s="0" t="str">
        <f aca="false">M1380/N1380</f>
        <v>3%</v>
      </c>
    </row>
    <row r="1381" customFormat="false" ht="15.75" hidden="false" customHeight="true" outlineLevel="0" collapsed="false">
      <c r="B1381" s="0" t="s">
        <v>177</v>
      </c>
      <c r="C1381" s="0" t="s">
        <v>3</v>
      </c>
      <c r="F1381" s="0" t="n">
        <v>2020</v>
      </c>
      <c r="G1381" s="0" t="n">
        <v>8</v>
      </c>
      <c r="H1381" s="0" t="n">
        <v>894.57</v>
      </c>
      <c r="I1381" s="0" t="n">
        <v>17408.73</v>
      </c>
      <c r="J1381" s="0" t="str">
        <f aca="false">I1381-H1381</f>
        <v>16,514.16 €</v>
      </c>
      <c r="K1381" s="0" t="str">
        <f aca="false">H1381/I1381</f>
        <v>5.14%</v>
      </c>
      <c r="L1381" s="0" t="str">
        <f aca="false">N1381/P1381</f>
        <v>0.55%</v>
      </c>
      <c r="M1381" s="0" t="n">
        <v>134</v>
      </c>
      <c r="N1381" s="0" t="n">
        <v>5074</v>
      </c>
      <c r="O1381" s="0" t="str">
        <f aca="false">H1381/N1381</f>
        <v>0.18 €</v>
      </c>
      <c r="P1381" s="0" t="n">
        <v>930227</v>
      </c>
      <c r="Q1381" s="0" t="str">
        <f aca="false">I1381/H1381</f>
        <v>1946%</v>
      </c>
      <c r="R1381" s="0" t="str">
        <f aca="false">I1381/M1381</f>
        <v>129.92 €</v>
      </c>
      <c r="S1381" s="0" t="str">
        <f aca="false">H1381/M1381</f>
        <v>6.68 €</v>
      </c>
      <c r="T1381" s="0" t="str">
        <f aca="false">M1381/N1381</f>
        <v>3%</v>
      </c>
    </row>
    <row r="1382" customFormat="false" ht="15.75" hidden="false" customHeight="true" outlineLevel="0" collapsed="false">
      <c r="B1382" s="0" t="s">
        <v>178</v>
      </c>
      <c r="C1382" s="0" t="s">
        <v>3</v>
      </c>
      <c r="F1382" s="0" t="n">
        <v>2020</v>
      </c>
      <c r="G1382" s="0" t="n">
        <v>4</v>
      </c>
      <c r="H1382" s="0" t="n">
        <v>1695.27</v>
      </c>
      <c r="I1382" s="0" t="n">
        <v>5119.99</v>
      </c>
      <c r="J1382" s="0" t="str">
        <f aca="false">I1382-H1382</f>
        <v>3,424.72 €</v>
      </c>
      <c r="K1382" s="0" t="str">
        <f aca="false">H1382/I1382</f>
        <v>33.11%</v>
      </c>
      <c r="L1382" s="0" t="str">
        <f aca="false">N1382/P1382</f>
        <v>0.49%</v>
      </c>
      <c r="M1382" s="0" t="n">
        <v>264</v>
      </c>
      <c r="N1382" s="0" t="n">
        <v>6465</v>
      </c>
      <c r="O1382" s="0" t="str">
        <f aca="false">H1382/N1382</f>
        <v>0.26 €</v>
      </c>
      <c r="P1382" s="0" t="n">
        <v>1323980</v>
      </c>
      <c r="Q1382" s="0" t="str">
        <f aca="false">I1382/H1382</f>
        <v>302%</v>
      </c>
      <c r="R1382" s="0" t="str">
        <f aca="false">I1382/M1382</f>
        <v>19.39 €</v>
      </c>
      <c r="S1382" s="0" t="str">
        <f aca="false">H1382/M1382</f>
        <v>6.42 €</v>
      </c>
      <c r="T1382" s="0" t="str">
        <f aca="false">M1382/N1382</f>
        <v>4%</v>
      </c>
    </row>
    <row r="1383" customFormat="false" ht="15.75" hidden="false" customHeight="true" outlineLevel="0" collapsed="false">
      <c r="B1383" s="0" t="s">
        <v>178</v>
      </c>
      <c r="C1383" s="0" t="s">
        <v>3</v>
      </c>
      <c r="F1383" s="0" t="n">
        <v>2020</v>
      </c>
      <c r="G1383" s="0" t="n">
        <v>5</v>
      </c>
      <c r="H1383" s="0" t="n">
        <v>1133.66</v>
      </c>
      <c r="I1383" s="0" t="n">
        <v>4448.38</v>
      </c>
      <c r="J1383" s="0" t="str">
        <f aca="false">I1383-H1383</f>
        <v>3,314.72 €</v>
      </c>
      <c r="K1383" s="0" t="str">
        <f aca="false">H1383/I1383</f>
        <v>25.48%</v>
      </c>
      <c r="L1383" s="0" t="str">
        <f aca="false">N1383/P1383</f>
        <v>0.25%</v>
      </c>
      <c r="M1383" s="0" t="n">
        <v>196</v>
      </c>
      <c r="N1383" s="0" t="n">
        <v>4330</v>
      </c>
      <c r="O1383" s="0" t="str">
        <f aca="false">H1383/N1383</f>
        <v>0.26 €</v>
      </c>
      <c r="P1383" s="0" t="n">
        <v>1723491</v>
      </c>
      <c r="Q1383" s="0" t="str">
        <f aca="false">I1383/H1383</f>
        <v>392%</v>
      </c>
      <c r="R1383" s="0" t="str">
        <f aca="false">I1383/M1383</f>
        <v>22.70 €</v>
      </c>
      <c r="S1383" s="0" t="str">
        <f aca="false">H1383/M1383</f>
        <v>5.78 €</v>
      </c>
      <c r="T1383" s="0" t="str">
        <f aca="false">M1383/N1383</f>
        <v>5%</v>
      </c>
    </row>
    <row r="1384" customFormat="false" ht="15.75" hidden="false" customHeight="true" outlineLevel="0" collapsed="false">
      <c r="B1384" s="0" t="s">
        <v>179</v>
      </c>
      <c r="C1384" s="0" t="s">
        <v>3</v>
      </c>
      <c r="F1384" s="0" t="n">
        <v>2020</v>
      </c>
      <c r="G1384" s="0" t="n">
        <v>4</v>
      </c>
      <c r="H1384" s="0" t="n">
        <v>6015.89</v>
      </c>
      <c r="I1384" s="0" t="n">
        <v>20930.65</v>
      </c>
      <c r="J1384" s="0" t="str">
        <f aca="false">I1384-H1384</f>
        <v>14,914.76 €</v>
      </c>
      <c r="K1384" s="0" t="str">
        <f aca="false">H1384/I1384</f>
        <v>28.74%</v>
      </c>
      <c r="L1384" s="0" t="str">
        <f aca="false">N1384/P1384</f>
        <v>0.38%</v>
      </c>
      <c r="M1384" s="0" t="n">
        <v>199</v>
      </c>
      <c r="N1384" s="0" t="n">
        <v>15460</v>
      </c>
      <c r="O1384" s="0" t="str">
        <f aca="false">H1384/N1384</f>
        <v>0.39 €</v>
      </c>
      <c r="P1384" s="0" t="n">
        <v>4106916</v>
      </c>
      <c r="Q1384" s="0" t="str">
        <f aca="false">I1384/H1384</f>
        <v>348%</v>
      </c>
      <c r="R1384" s="0" t="str">
        <f aca="false">I1384/M1384</f>
        <v>105.18 €</v>
      </c>
      <c r="S1384" s="0" t="str">
        <f aca="false">H1384/M1384</f>
        <v>30.23 €</v>
      </c>
      <c r="T1384" s="0" t="str">
        <f aca="false">M1384/N1384</f>
        <v>1%</v>
      </c>
    </row>
    <row r="1385" customFormat="false" ht="15.75" hidden="false" customHeight="true" outlineLevel="0" collapsed="false">
      <c r="B1385" s="0" t="s">
        <v>179</v>
      </c>
      <c r="C1385" s="0" t="s">
        <v>3</v>
      </c>
      <c r="F1385" s="0" t="n">
        <v>2020</v>
      </c>
      <c r="G1385" s="0" t="n">
        <v>5</v>
      </c>
      <c r="H1385" s="0" t="n">
        <v>6419.56</v>
      </c>
      <c r="I1385" s="0" t="n">
        <v>25028.7</v>
      </c>
      <c r="J1385" s="0" t="str">
        <f aca="false">I1385-H1385</f>
        <v>18,609.14 €</v>
      </c>
      <c r="K1385" s="0" t="str">
        <f aca="false">H1385/I1385</f>
        <v>25.65%</v>
      </c>
      <c r="L1385" s="0" t="str">
        <f aca="false">N1385/P1385</f>
        <v>0.36%</v>
      </c>
      <c r="M1385" s="0" t="n">
        <v>254</v>
      </c>
      <c r="N1385" s="0" t="n">
        <v>20907</v>
      </c>
      <c r="O1385" s="0" t="str">
        <f aca="false">H1385/N1385</f>
        <v>0.31 €</v>
      </c>
      <c r="P1385" s="0" t="n">
        <v>5822073</v>
      </c>
      <c r="Q1385" s="0" t="str">
        <f aca="false">I1385/H1385</f>
        <v>390%</v>
      </c>
      <c r="R1385" s="0" t="str">
        <f aca="false">I1385/M1385</f>
        <v>98.54 €</v>
      </c>
      <c r="S1385" s="0" t="str">
        <f aca="false">H1385/M1385</f>
        <v>25.27 €</v>
      </c>
      <c r="T1385" s="0" t="str">
        <f aca="false">M1385/N1385</f>
        <v>1%</v>
      </c>
    </row>
    <row r="1386" customFormat="false" ht="15.75" hidden="false" customHeight="true" outlineLevel="0" collapsed="false">
      <c r="B1386" s="0" t="s">
        <v>179</v>
      </c>
      <c r="C1386" s="0" t="s">
        <v>3</v>
      </c>
      <c r="F1386" s="0" t="n">
        <v>2020</v>
      </c>
      <c r="G1386" s="0" t="n">
        <v>6</v>
      </c>
      <c r="H1386" s="0" t="n">
        <v>3950.66</v>
      </c>
      <c r="I1386" s="0" t="n">
        <v>20213.68</v>
      </c>
      <c r="J1386" s="0" t="str">
        <f aca="false">I1386-H1386</f>
        <v>16,263.02 €</v>
      </c>
      <c r="K1386" s="0" t="str">
        <f aca="false">H1386/I1386</f>
        <v>19.54%</v>
      </c>
      <c r="L1386" s="0" t="str">
        <f aca="false">N1386/P1386</f>
        <v>0.34%</v>
      </c>
      <c r="M1386" s="0" t="n">
        <v>190</v>
      </c>
      <c r="N1386" s="0" t="n">
        <v>13299</v>
      </c>
      <c r="O1386" s="0" t="str">
        <f aca="false">H1386/N1386</f>
        <v>0.30 €</v>
      </c>
      <c r="P1386" s="0" t="n">
        <v>3874992</v>
      </c>
      <c r="Q1386" s="0" t="str">
        <f aca="false">I1386/H1386</f>
        <v>512%</v>
      </c>
      <c r="R1386" s="0" t="str">
        <f aca="false">I1386/M1386</f>
        <v>106.39 €</v>
      </c>
      <c r="S1386" s="0" t="str">
        <f aca="false">H1386/M1386</f>
        <v>20.79 €</v>
      </c>
      <c r="T1386" s="0" t="str">
        <f aca="false">M1386/N1386</f>
        <v>1%</v>
      </c>
    </row>
    <row r="1387" customFormat="false" ht="15.75" hidden="false" customHeight="true" outlineLevel="0" collapsed="false">
      <c r="B1387" s="0" t="s">
        <v>179</v>
      </c>
      <c r="C1387" s="0" t="s">
        <v>3</v>
      </c>
      <c r="F1387" s="0" t="n">
        <v>2020</v>
      </c>
      <c r="G1387" s="0" t="n">
        <v>7</v>
      </c>
      <c r="H1387" s="0" t="n">
        <v>4004.78</v>
      </c>
      <c r="I1387" s="0" t="n">
        <v>28660.34</v>
      </c>
      <c r="J1387" s="0" t="str">
        <f aca="false">I1387-H1387</f>
        <v>24,655.56 €</v>
      </c>
      <c r="K1387" s="0" t="str">
        <f aca="false">H1387/I1387</f>
        <v>13.97%</v>
      </c>
      <c r="L1387" s="0" t="str">
        <f aca="false">N1387/P1387</f>
        <v>0.36%</v>
      </c>
      <c r="M1387" s="0" t="n">
        <v>216</v>
      </c>
      <c r="N1387" s="0" t="n">
        <v>12967</v>
      </c>
      <c r="O1387" s="0" t="str">
        <f aca="false">H1387/N1387</f>
        <v>0.31 €</v>
      </c>
      <c r="P1387" s="0" t="n">
        <v>3586130</v>
      </c>
      <c r="Q1387" s="0" t="str">
        <f aca="false">I1387/H1387</f>
        <v>716%</v>
      </c>
      <c r="R1387" s="0" t="str">
        <f aca="false">I1387/M1387</f>
        <v>132.69 €</v>
      </c>
      <c r="S1387" s="0" t="str">
        <f aca="false">H1387/M1387</f>
        <v>18.54 €</v>
      </c>
      <c r="T1387" s="0" t="str">
        <f aca="false">M1387/N1387</f>
        <v>2%</v>
      </c>
    </row>
    <row r="1388" customFormat="false" ht="15.75" hidden="false" customHeight="true" outlineLevel="0" collapsed="false">
      <c r="B1388" s="0" t="s">
        <v>180</v>
      </c>
      <c r="C1388" s="0" t="s">
        <v>3</v>
      </c>
      <c r="F1388" s="0" t="n">
        <v>2020</v>
      </c>
      <c r="G1388" s="0" t="n">
        <v>4</v>
      </c>
      <c r="H1388" s="0" t="n">
        <v>1623.8</v>
      </c>
      <c r="I1388" s="0" t="n">
        <v>7811.7</v>
      </c>
      <c r="J1388" s="0" t="str">
        <f aca="false">I1388-H1388</f>
        <v>6,187.90 €</v>
      </c>
      <c r="K1388" s="0" t="str">
        <f aca="false">H1388/I1388</f>
        <v>20.79%</v>
      </c>
      <c r="L1388" s="0" t="str">
        <f aca="false">N1388/P1388</f>
        <v>0.44%</v>
      </c>
      <c r="M1388" s="0" t="n">
        <v>316</v>
      </c>
      <c r="N1388" s="0" t="n">
        <v>7213</v>
      </c>
      <c r="O1388" s="0" t="str">
        <f aca="false">H1388/N1388</f>
        <v>0.23 €</v>
      </c>
      <c r="P1388" s="0" t="n">
        <v>1632127</v>
      </c>
      <c r="Q1388" s="0" t="str">
        <f aca="false">I1388/H1388</f>
        <v>481%</v>
      </c>
      <c r="R1388" s="0" t="str">
        <f aca="false">I1388/M1388</f>
        <v>24.72 €</v>
      </c>
      <c r="S1388" s="0" t="str">
        <f aca="false">H1388/M1388</f>
        <v>5.14 €</v>
      </c>
      <c r="T1388" s="0" t="str">
        <f aca="false">M1388/N1388</f>
        <v>4%</v>
      </c>
    </row>
    <row r="1389" customFormat="false" ht="15.75" hidden="false" customHeight="true" outlineLevel="0" collapsed="false">
      <c r="B1389" s="0" t="s">
        <v>180</v>
      </c>
      <c r="C1389" s="0" t="s">
        <v>3</v>
      </c>
      <c r="F1389" s="0" t="n">
        <v>2020</v>
      </c>
      <c r="G1389" s="0" t="n">
        <v>5</v>
      </c>
      <c r="H1389" s="0" t="n">
        <v>3099.9</v>
      </c>
      <c r="I1389" s="0" t="n">
        <v>14423.34</v>
      </c>
      <c r="J1389" s="0" t="str">
        <f aca="false">I1389-H1389</f>
        <v>11,323.44 €</v>
      </c>
      <c r="K1389" s="0" t="str">
        <f aca="false">H1389/I1389</f>
        <v>21.49%</v>
      </c>
      <c r="L1389" s="0" t="str">
        <f aca="false">N1389/P1389</f>
        <v>0.41%</v>
      </c>
      <c r="M1389" s="0" t="n">
        <v>626</v>
      </c>
      <c r="N1389" s="0" t="n">
        <v>11132</v>
      </c>
      <c r="O1389" s="0" t="str">
        <f aca="false">H1389/N1389</f>
        <v>0.28 €</v>
      </c>
      <c r="P1389" s="0" t="n">
        <v>2691010</v>
      </c>
      <c r="Q1389" s="0" t="str">
        <f aca="false">I1389/H1389</f>
        <v>465%</v>
      </c>
      <c r="R1389" s="0" t="str">
        <f aca="false">I1389/M1389</f>
        <v>23.04 €</v>
      </c>
      <c r="S1389" s="0" t="str">
        <f aca="false">H1389/M1389</f>
        <v>4.95 €</v>
      </c>
      <c r="T1389" s="0" t="str">
        <f aca="false">M1389/N1389</f>
        <v>6%</v>
      </c>
    </row>
    <row r="1390" customFormat="false" ht="15.75" hidden="false" customHeight="true" outlineLevel="0" collapsed="false">
      <c r="B1390" s="0" t="s">
        <v>180</v>
      </c>
      <c r="C1390" s="0" t="s">
        <v>3</v>
      </c>
      <c r="F1390" s="0" t="n">
        <v>2020</v>
      </c>
      <c r="G1390" s="0" t="n">
        <v>6</v>
      </c>
      <c r="H1390" s="0" t="n">
        <v>2731.79</v>
      </c>
      <c r="I1390" s="0" t="n">
        <v>14123.76</v>
      </c>
      <c r="J1390" s="0" t="str">
        <f aca="false">I1390-H1390</f>
        <v>11,391.97 €</v>
      </c>
      <c r="K1390" s="0" t="str">
        <f aca="false">H1390/I1390</f>
        <v>19.34%</v>
      </c>
      <c r="L1390" s="0" t="str">
        <f aca="false">N1390/P1390</f>
        <v>0.52%</v>
      </c>
      <c r="M1390" s="0" t="n">
        <v>594</v>
      </c>
      <c r="N1390" s="0" t="n">
        <v>9473</v>
      </c>
      <c r="O1390" s="0" t="str">
        <f aca="false">H1390/N1390</f>
        <v>0.29 €</v>
      </c>
      <c r="P1390" s="0" t="n">
        <v>1814795</v>
      </c>
      <c r="Q1390" s="0" t="str">
        <f aca="false">I1390/H1390</f>
        <v>517%</v>
      </c>
      <c r="R1390" s="0" t="str">
        <f aca="false">I1390/M1390</f>
        <v>23.78 €</v>
      </c>
      <c r="S1390" s="0" t="str">
        <f aca="false">H1390/M1390</f>
        <v>4.60 €</v>
      </c>
      <c r="T1390" s="0" t="str">
        <f aca="false">M1390/N1390</f>
        <v>6%</v>
      </c>
    </row>
    <row r="1391" customFormat="false" ht="15.75" hidden="false" customHeight="true" outlineLevel="0" collapsed="false">
      <c r="B1391" s="0" t="s">
        <v>180</v>
      </c>
      <c r="C1391" s="0" t="s">
        <v>3</v>
      </c>
      <c r="F1391" s="0" t="n">
        <v>2020</v>
      </c>
      <c r="G1391" s="0" t="n">
        <v>7</v>
      </c>
      <c r="H1391" s="0" t="n">
        <v>1935.19</v>
      </c>
      <c r="I1391" s="0" t="n">
        <v>12341.72</v>
      </c>
      <c r="J1391" s="0" t="str">
        <f aca="false">I1391-H1391</f>
        <v>10,406.53 €</v>
      </c>
      <c r="K1391" s="0" t="str">
        <f aca="false">H1391/I1391</f>
        <v>15.68%</v>
      </c>
      <c r="L1391" s="0" t="str">
        <f aca="false">N1391/P1391</f>
        <v>0.62%</v>
      </c>
      <c r="M1391" s="0" t="n">
        <v>506</v>
      </c>
      <c r="N1391" s="0" t="n">
        <v>7486</v>
      </c>
      <c r="O1391" s="0" t="str">
        <f aca="false">H1391/N1391</f>
        <v>0.26 €</v>
      </c>
      <c r="P1391" s="0" t="n">
        <v>1212840</v>
      </c>
      <c r="Q1391" s="0" t="str">
        <f aca="false">I1391/H1391</f>
        <v>638%</v>
      </c>
      <c r="R1391" s="0" t="str">
        <f aca="false">I1391/M1391</f>
        <v>24.39 €</v>
      </c>
      <c r="S1391" s="0" t="str">
        <f aca="false">H1391/M1391</f>
        <v>3.82 €</v>
      </c>
      <c r="T1391" s="0" t="str">
        <f aca="false">M1391/N1391</f>
        <v>7%</v>
      </c>
    </row>
    <row r="1392" customFormat="false" ht="15.75" hidden="false" customHeight="true" outlineLevel="0" collapsed="false">
      <c r="B1392" s="0" t="s">
        <v>181</v>
      </c>
      <c r="C1392" s="0" t="s">
        <v>3</v>
      </c>
      <c r="F1392" s="0" t="n">
        <v>2020</v>
      </c>
      <c r="G1392" s="0" t="n">
        <v>4</v>
      </c>
      <c r="H1392" s="0" t="n">
        <v>8245.64</v>
      </c>
      <c r="I1392" s="0" t="n">
        <v>40198.56</v>
      </c>
      <c r="J1392" s="0" t="str">
        <f aca="false">I1392-H1392</f>
        <v>31,952.92 €</v>
      </c>
      <c r="K1392" s="0" t="str">
        <f aca="false">H1392/I1392</f>
        <v>20.51%</v>
      </c>
      <c r="L1392" s="0" t="str">
        <f aca="false">N1392/P1392</f>
        <v>0.61%</v>
      </c>
      <c r="M1392" s="0" t="n">
        <v>1686</v>
      </c>
      <c r="N1392" s="0" t="n">
        <v>21797</v>
      </c>
      <c r="O1392" s="0" t="str">
        <f aca="false">H1392/N1392</f>
        <v>0.38 €</v>
      </c>
      <c r="P1392" s="0" t="n">
        <v>3546330</v>
      </c>
      <c r="Q1392" s="0" t="str">
        <f aca="false">I1392/H1392</f>
        <v>488%</v>
      </c>
      <c r="R1392" s="0" t="str">
        <f aca="false">I1392/M1392</f>
        <v>23.84 €</v>
      </c>
      <c r="S1392" s="0" t="str">
        <f aca="false">H1392/M1392</f>
        <v>4.89 €</v>
      </c>
      <c r="T1392" s="0" t="str">
        <f aca="false">M1392/N1392</f>
        <v>8%</v>
      </c>
    </row>
    <row r="1393" customFormat="false" ht="15.75" hidden="false" customHeight="true" outlineLevel="0" collapsed="false">
      <c r="B1393" s="0" t="s">
        <v>181</v>
      </c>
      <c r="C1393" s="0" t="s">
        <v>3</v>
      </c>
      <c r="F1393" s="0" t="n">
        <v>2020</v>
      </c>
      <c r="G1393" s="0" t="n">
        <v>5</v>
      </c>
      <c r="H1393" s="0" t="n">
        <v>1923.43</v>
      </c>
      <c r="I1393" s="0" t="n">
        <v>15408.93</v>
      </c>
      <c r="J1393" s="0" t="str">
        <f aca="false">I1393-H1393</f>
        <v>13,485.50 €</v>
      </c>
      <c r="K1393" s="0" t="str">
        <f aca="false">H1393/I1393</f>
        <v>12.48%</v>
      </c>
      <c r="L1393" s="0" t="str">
        <f aca="false">N1393/P1393</f>
        <v>0.49%</v>
      </c>
      <c r="M1393" s="0" t="n">
        <v>647</v>
      </c>
      <c r="N1393" s="0" t="n">
        <v>6834</v>
      </c>
      <c r="O1393" s="0" t="str">
        <f aca="false">H1393/N1393</f>
        <v>0.28 €</v>
      </c>
      <c r="P1393" s="0" t="n">
        <v>1381809</v>
      </c>
      <c r="Q1393" s="0" t="str">
        <f aca="false">I1393/H1393</f>
        <v>801%</v>
      </c>
      <c r="R1393" s="0" t="str">
        <f aca="false">I1393/M1393</f>
        <v>23.82 €</v>
      </c>
      <c r="S1393" s="0" t="str">
        <f aca="false">H1393/M1393</f>
        <v>2.97 €</v>
      </c>
      <c r="T1393" s="0" t="str">
        <f aca="false">M1393/N1393</f>
        <v>9%</v>
      </c>
    </row>
    <row r="1394" customFormat="false" ht="15.75" hidden="false" customHeight="true" outlineLevel="0" collapsed="false">
      <c r="B1394" s="0" t="s">
        <v>181</v>
      </c>
      <c r="C1394" s="0" t="s">
        <v>3</v>
      </c>
      <c r="F1394" s="0" t="n">
        <v>2020</v>
      </c>
      <c r="G1394" s="0" t="n">
        <v>6</v>
      </c>
      <c r="H1394" s="0" t="n">
        <v>2050.62</v>
      </c>
      <c r="I1394" s="0" t="n">
        <v>17148.19</v>
      </c>
      <c r="J1394" s="0" t="str">
        <f aca="false">I1394-H1394</f>
        <v>15,097.57 €</v>
      </c>
      <c r="K1394" s="0" t="str">
        <f aca="false">H1394/I1394</f>
        <v>11.96%</v>
      </c>
      <c r="L1394" s="0" t="str">
        <f aca="false">N1394/P1394</f>
        <v>0.47%</v>
      </c>
      <c r="M1394" s="0" t="n">
        <v>749</v>
      </c>
      <c r="N1394" s="0" t="n">
        <v>8138</v>
      </c>
      <c r="O1394" s="0" t="str">
        <f aca="false">H1394/N1394</f>
        <v>0.25 €</v>
      </c>
      <c r="P1394" s="0" t="n">
        <v>1714042</v>
      </c>
      <c r="Q1394" s="0" t="str">
        <f aca="false">I1394/H1394</f>
        <v>836%</v>
      </c>
      <c r="R1394" s="0" t="str">
        <f aca="false">I1394/M1394</f>
        <v>22.89 €</v>
      </c>
      <c r="S1394" s="0" t="str">
        <f aca="false">H1394/M1394</f>
        <v>2.74 €</v>
      </c>
      <c r="T1394" s="0" t="str">
        <f aca="false">M1394/N1394</f>
        <v>9%</v>
      </c>
    </row>
    <row r="1395" customFormat="false" ht="15.75" hidden="false" customHeight="true" outlineLevel="0" collapsed="false">
      <c r="B1395" s="0" t="s">
        <v>181</v>
      </c>
      <c r="C1395" s="0" t="s">
        <v>3</v>
      </c>
      <c r="F1395" s="0" t="n">
        <v>2020</v>
      </c>
      <c r="G1395" s="0" t="n">
        <v>7</v>
      </c>
      <c r="H1395" s="0" t="n">
        <v>1073.74</v>
      </c>
      <c r="I1395" s="0" t="n">
        <v>10083.94</v>
      </c>
      <c r="J1395" s="0" t="str">
        <f aca="false">I1395-H1395</f>
        <v>9,010.20 €</v>
      </c>
      <c r="K1395" s="0" t="str">
        <f aca="false">H1395/I1395</f>
        <v>10.65%</v>
      </c>
      <c r="L1395" s="0" t="str">
        <f aca="false">N1395/P1395</f>
        <v>0.52%</v>
      </c>
      <c r="M1395" s="0" t="n">
        <v>424</v>
      </c>
      <c r="N1395" s="0" t="n">
        <v>4244</v>
      </c>
      <c r="O1395" s="0" t="str">
        <f aca="false">H1395/N1395</f>
        <v>0.25 €</v>
      </c>
      <c r="P1395" s="0" t="n">
        <v>820657</v>
      </c>
      <c r="Q1395" s="0" t="str">
        <f aca="false">I1395/H1395</f>
        <v>939%</v>
      </c>
      <c r="R1395" s="0" t="str">
        <f aca="false">I1395/M1395</f>
        <v>23.78 €</v>
      </c>
      <c r="S1395" s="0" t="str">
        <f aca="false">H1395/M1395</f>
        <v>2.53 €</v>
      </c>
      <c r="T1395" s="0" t="str">
        <f aca="false">M1395/N1395</f>
        <v>10%</v>
      </c>
    </row>
    <row r="1396" customFormat="false" ht="15.75" hidden="false" customHeight="true" outlineLevel="0" collapsed="false">
      <c r="B1396" s="0" t="s">
        <v>182</v>
      </c>
      <c r="C1396" s="0" t="s">
        <v>3</v>
      </c>
      <c r="F1396" s="0" t="n">
        <v>2020</v>
      </c>
      <c r="G1396" s="0" t="n">
        <v>4</v>
      </c>
      <c r="H1396" s="0" t="n">
        <v>521.99</v>
      </c>
      <c r="I1396" s="0" t="n">
        <v>1739.92</v>
      </c>
      <c r="J1396" s="0" t="str">
        <f aca="false">I1396-H1396</f>
        <v>1,217.93 €</v>
      </c>
      <c r="K1396" s="0" t="str">
        <f aca="false">H1396/I1396</f>
        <v>30.00%</v>
      </c>
      <c r="L1396" s="0" t="str">
        <f aca="false">N1396/P1396</f>
        <v>0.33%</v>
      </c>
      <c r="M1396" s="0" t="n">
        <v>48</v>
      </c>
      <c r="N1396" s="0" t="n">
        <v>1469</v>
      </c>
      <c r="O1396" s="0" t="str">
        <f aca="false">H1396/N1396</f>
        <v>0.36 €</v>
      </c>
      <c r="P1396" s="0" t="n">
        <v>451951</v>
      </c>
      <c r="Q1396" s="0" t="str">
        <f aca="false">I1396/H1396</f>
        <v>333%</v>
      </c>
      <c r="R1396" s="0" t="str">
        <f aca="false">I1396/M1396</f>
        <v>36.25 €</v>
      </c>
      <c r="S1396" s="0" t="str">
        <f aca="false">H1396/M1396</f>
        <v>10.87 €</v>
      </c>
      <c r="T1396" s="0" t="str">
        <f aca="false">M1396/N1396</f>
        <v>3%</v>
      </c>
    </row>
    <row r="1397" customFormat="false" ht="15.75" hidden="false" customHeight="true" outlineLevel="0" collapsed="false">
      <c r="B1397" s="0" t="s">
        <v>182</v>
      </c>
      <c r="C1397" s="0" t="s">
        <v>3</v>
      </c>
      <c r="F1397" s="0" t="n">
        <v>2020</v>
      </c>
      <c r="G1397" s="0" t="n">
        <v>5</v>
      </c>
      <c r="H1397" s="0" t="n">
        <v>2275.66</v>
      </c>
      <c r="I1397" s="0" t="n">
        <v>13302.05</v>
      </c>
      <c r="J1397" s="0" t="str">
        <f aca="false">I1397-H1397</f>
        <v>11,026.39 €</v>
      </c>
      <c r="K1397" s="0" t="str">
        <f aca="false">H1397/I1397</f>
        <v>17.11%</v>
      </c>
      <c r="L1397" s="0" t="str">
        <f aca="false">N1397/P1397</f>
        <v>0.31%</v>
      </c>
      <c r="M1397" s="0" t="n">
        <v>497</v>
      </c>
      <c r="N1397" s="0" t="n">
        <v>7889</v>
      </c>
      <c r="O1397" s="0" t="str">
        <f aca="false">H1397/N1397</f>
        <v>0.29 €</v>
      </c>
      <c r="P1397" s="0" t="n">
        <v>2547868</v>
      </c>
      <c r="Q1397" s="0" t="str">
        <f aca="false">I1397/H1397</f>
        <v>585%</v>
      </c>
      <c r="R1397" s="0" t="str">
        <f aca="false">I1397/M1397</f>
        <v>26.76 €</v>
      </c>
      <c r="S1397" s="0" t="str">
        <f aca="false">H1397/M1397</f>
        <v>4.58 €</v>
      </c>
      <c r="T1397" s="0" t="str">
        <f aca="false">M1397/N1397</f>
        <v>6%</v>
      </c>
    </row>
    <row r="1398" customFormat="false" ht="15.75" hidden="false" customHeight="true" outlineLevel="0" collapsed="false">
      <c r="B1398" s="0" t="s">
        <v>183</v>
      </c>
      <c r="C1398" s="0" t="s">
        <v>3</v>
      </c>
      <c r="F1398" s="0" t="n">
        <v>2020</v>
      </c>
      <c r="G1398" s="0" t="n">
        <v>4</v>
      </c>
      <c r="H1398" s="0" t="n">
        <v>5874.69</v>
      </c>
      <c r="I1398" s="0" t="n">
        <v>11988.91</v>
      </c>
      <c r="J1398" s="0" t="str">
        <f aca="false">I1398-H1398</f>
        <v>6,114.22 €</v>
      </c>
      <c r="K1398" s="0" t="str">
        <f aca="false">H1398/I1398</f>
        <v>49.00%</v>
      </c>
      <c r="L1398" s="0" t="str">
        <f aca="false">N1398/P1398</f>
        <v>1.10%</v>
      </c>
      <c r="M1398" s="0" t="n">
        <v>1176</v>
      </c>
      <c r="N1398" s="0" t="n">
        <v>10008</v>
      </c>
      <c r="O1398" s="0" t="str">
        <f aca="false">H1398/N1398</f>
        <v>0.59 €</v>
      </c>
      <c r="P1398" s="0" t="n">
        <v>906786</v>
      </c>
      <c r="Q1398" s="0" t="str">
        <f aca="false">I1398/H1398</f>
        <v>204%</v>
      </c>
      <c r="R1398" s="0" t="str">
        <f aca="false">I1398/M1398</f>
        <v>10.19 €</v>
      </c>
      <c r="S1398" s="0" t="str">
        <f aca="false">H1398/M1398</f>
        <v>5.00 €</v>
      </c>
      <c r="T1398" s="0" t="str">
        <f aca="false">M1398/N1398</f>
        <v>12%</v>
      </c>
    </row>
    <row r="1399" customFormat="false" ht="15.75" hidden="false" customHeight="true" outlineLevel="0" collapsed="false">
      <c r="B1399" s="0" t="s">
        <v>183</v>
      </c>
      <c r="C1399" s="0" t="s">
        <v>3</v>
      </c>
      <c r="F1399" s="0" t="n">
        <v>2020</v>
      </c>
      <c r="G1399" s="0" t="n">
        <v>5</v>
      </c>
      <c r="H1399" s="0" t="n">
        <v>7329.62</v>
      </c>
      <c r="I1399" s="0" t="n">
        <v>17338.22</v>
      </c>
      <c r="J1399" s="0" t="str">
        <f aca="false">I1399-H1399</f>
        <v>10,008.60 €</v>
      </c>
      <c r="K1399" s="0" t="str">
        <f aca="false">H1399/I1399</f>
        <v>42.27%</v>
      </c>
      <c r="L1399" s="0" t="str">
        <f aca="false">N1399/P1399</f>
        <v>0.72%</v>
      </c>
      <c r="M1399" s="0" t="n">
        <v>2062</v>
      </c>
      <c r="N1399" s="0" t="n">
        <v>13363</v>
      </c>
      <c r="O1399" s="0" t="str">
        <f aca="false">H1399/N1399</f>
        <v>0.55 €</v>
      </c>
      <c r="P1399" s="0" t="n">
        <v>1845596</v>
      </c>
      <c r="Q1399" s="0" t="str">
        <f aca="false">I1399/H1399</f>
        <v>237%</v>
      </c>
      <c r="R1399" s="0" t="str">
        <f aca="false">I1399/M1399</f>
        <v>8.41 €</v>
      </c>
      <c r="S1399" s="0" t="str">
        <f aca="false">H1399/M1399</f>
        <v>3.55 €</v>
      </c>
      <c r="T1399" s="0" t="str">
        <f aca="false">M1399/N1399</f>
        <v>15%</v>
      </c>
    </row>
    <row r="1400" customFormat="false" ht="15.75" hidden="false" customHeight="true" outlineLevel="0" collapsed="false">
      <c r="B1400" s="0" t="s">
        <v>183</v>
      </c>
      <c r="C1400" s="0" t="s">
        <v>3</v>
      </c>
      <c r="F1400" s="0" t="n">
        <v>2020</v>
      </c>
      <c r="G1400" s="0" t="n">
        <v>6</v>
      </c>
      <c r="H1400" s="0" t="n">
        <v>3193.44</v>
      </c>
      <c r="I1400" s="0" t="n">
        <v>12168.64</v>
      </c>
      <c r="J1400" s="0" t="str">
        <f aca="false">I1400-H1400</f>
        <v>8,975.20 €</v>
      </c>
      <c r="K1400" s="0" t="str">
        <f aca="false">H1400/I1400</f>
        <v>26.24%</v>
      </c>
      <c r="L1400" s="0" t="str">
        <f aca="false">N1400/P1400</f>
        <v>0.80%</v>
      </c>
      <c r="M1400" s="0" t="n">
        <v>1367</v>
      </c>
      <c r="N1400" s="0" t="n">
        <v>7063</v>
      </c>
      <c r="O1400" s="0" t="str">
        <f aca="false">H1400/N1400</f>
        <v>0.45 €</v>
      </c>
      <c r="P1400" s="0" t="n">
        <v>884625</v>
      </c>
      <c r="Q1400" s="0" t="str">
        <f aca="false">I1400/H1400</f>
        <v>381%</v>
      </c>
      <c r="R1400" s="0" t="str">
        <f aca="false">I1400/M1400</f>
        <v>8.90 €</v>
      </c>
      <c r="S1400" s="0" t="str">
        <f aca="false">H1400/M1400</f>
        <v>2.34 €</v>
      </c>
      <c r="T1400" s="0" t="str">
        <f aca="false">M1400/N1400</f>
        <v>19%</v>
      </c>
    </row>
    <row r="1401" customFormat="false" ht="15.75" hidden="false" customHeight="true" outlineLevel="0" collapsed="false">
      <c r="B1401" s="0" t="s">
        <v>183</v>
      </c>
      <c r="C1401" s="0" t="s">
        <v>3</v>
      </c>
      <c r="F1401" s="0" t="n">
        <v>2020</v>
      </c>
      <c r="G1401" s="0" t="n">
        <v>7</v>
      </c>
      <c r="H1401" s="0" t="str">
        <f aca="false">715.37+823.53+283.28</f>
        <v>1,822.18 €</v>
      </c>
      <c r="I1401" s="0" t="str">
        <f aca="false">4526.11+6084.79+1250.77</f>
        <v>11,861.67 €</v>
      </c>
      <c r="J1401" s="0" t="str">
        <f aca="false">I1401-H1401</f>
        <v>10,039.49 €</v>
      </c>
      <c r="K1401" s="0" t="str">
        <f aca="false">H1401/I1401</f>
        <v>15.36%</v>
      </c>
      <c r="L1401" s="0" t="str">
        <f aca="false">N1401/P1401</f>
        <v>1.32%</v>
      </c>
      <c r="M1401" s="0" t="str">
        <f aca="false">449+697+141</f>
        <v>1,287</v>
      </c>
      <c r="N1401" s="0" t="str">
        <f aca="false">1637+2135+612</f>
        <v>4,384</v>
      </c>
      <c r="O1401" s="0" t="str">
        <f aca="false">H1401/N1401</f>
        <v>0.42 €</v>
      </c>
      <c r="P1401" s="0" t="str">
        <f aca="false">134757+126077+71647</f>
        <v>332,481</v>
      </c>
      <c r="Q1401" s="0" t="str">
        <f aca="false">I1401/H1401</f>
        <v>651%</v>
      </c>
      <c r="R1401" s="0" t="str">
        <f aca="false">I1401/M1401</f>
        <v>9.22 €</v>
      </c>
      <c r="S1401" s="0" t="str">
        <f aca="false">H1401/M1401</f>
        <v>1.42 €</v>
      </c>
      <c r="T1401" s="0" t="str">
        <f aca="false">M1401/N1401</f>
        <v>29%</v>
      </c>
    </row>
    <row r="1402" customFormat="false" ht="15.75" hidden="false" customHeight="true" outlineLevel="0" collapsed="false">
      <c r="B1402" s="0" t="s">
        <v>184</v>
      </c>
      <c r="C1402" s="0" t="s">
        <v>3</v>
      </c>
      <c r="F1402" s="0" t="n">
        <v>2020</v>
      </c>
      <c r="G1402" s="0" t="n">
        <v>4</v>
      </c>
      <c r="H1402" s="0" t="n">
        <v>243.83</v>
      </c>
      <c r="I1402" s="0" t="n">
        <v>329.1</v>
      </c>
      <c r="J1402" s="0" t="str">
        <f aca="false">I1402-H1402</f>
        <v>85.27 €</v>
      </c>
      <c r="K1402" s="0" t="str">
        <f aca="false">H1402/I1402</f>
        <v>74.09%</v>
      </c>
      <c r="L1402" s="0" t="str">
        <f aca="false">N1402/P1402</f>
        <v>0.48%</v>
      </c>
      <c r="M1402" s="0" t="n">
        <v>15</v>
      </c>
      <c r="N1402" s="0" t="n">
        <v>844</v>
      </c>
      <c r="O1402" s="0" t="str">
        <f aca="false">H1402/N1402</f>
        <v>0.29 €</v>
      </c>
      <c r="P1402" s="0" t="n">
        <v>174675</v>
      </c>
      <c r="Q1402" s="0" t="str">
        <f aca="false">I1402/H1402</f>
        <v>135%</v>
      </c>
      <c r="R1402" s="0" t="str">
        <f aca="false">I1402/M1402</f>
        <v>21.94 €</v>
      </c>
      <c r="S1402" s="0" t="str">
        <f aca="false">H1402/M1402</f>
        <v>16.26 €</v>
      </c>
      <c r="T1402" s="0" t="str">
        <f aca="false">M1402/N1402</f>
        <v>2%</v>
      </c>
    </row>
    <row r="1403" customFormat="false" ht="15.75" hidden="false" customHeight="true" outlineLevel="0" collapsed="false">
      <c r="B1403" s="0" t="s">
        <v>184</v>
      </c>
      <c r="C1403" s="0" t="s">
        <v>50</v>
      </c>
      <c r="F1403" s="0" t="n">
        <v>2020</v>
      </c>
      <c r="G1403" s="0" t="n">
        <v>4</v>
      </c>
      <c r="H1403" s="0" t="n">
        <v>179.53</v>
      </c>
      <c r="I1403" s="0" t="n">
        <v>201.66</v>
      </c>
      <c r="J1403" s="0" t="str">
        <f aca="false">I1403-H1403</f>
        <v>22.13 €</v>
      </c>
      <c r="K1403" s="0" t="str">
        <f aca="false">H1403/I1403</f>
        <v>89.03%</v>
      </c>
      <c r="L1403" s="0" t="str">
        <f aca="false">N1403/P1403</f>
        <v>0.24%</v>
      </c>
      <c r="M1403" s="0" t="n">
        <v>4</v>
      </c>
      <c r="N1403" s="0" t="n">
        <v>445</v>
      </c>
      <c r="O1403" s="0" t="str">
        <f aca="false">H1403/N1403</f>
        <v>0.40 €</v>
      </c>
      <c r="P1403" s="0" t="n">
        <v>186470</v>
      </c>
      <c r="Q1403" s="0" t="str">
        <f aca="false">I1403/H1403</f>
        <v>112%</v>
      </c>
      <c r="R1403" s="0" t="str">
        <f aca="false">I1403/M1403</f>
        <v>50.42 €</v>
      </c>
      <c r="S1403" s="0" t="str">
        <f aca="false">H1403/M1403</f>
        <v>44.88 €</v>
      </c>
      <c r="T1403" s="0" t="str">
        <f aca="false">M1403/N1403</f>
        <v>1%</v>
      </c>
    </row>
    <row r="1404" customFormat="false" ht="15.75" hidden="false" customHeight="true" outlineLevel="0" collapsed="false">
      <c r="B1404" s="0" t="s">
        <v>184</v>
      </c>
      <c r="C1404" s="0" t="s">
        <v>3</v>
      </c>
      <c r="F1404" s="0" t="n">
        <v>2020</v>
      </c>
      <c r="G1404" s="0" t="n">
        <v>5</v>
      </c>
      <c r="H1404" s="0" t="n">
        <v>182.69</v>
      </c>
      <c r="I1404" s="0" t="n">
        <v>642.4</v>
      </c>
      <c r="J1404" s="0" t="str">
        <f aca="false">I1404-H1404</f>
        <v>459.71 €</v>
      </c>
      <c r="K1404" s="0" t="str">
        <f aca="false">H1404/I1404</f>
        <v>28.44%</v>
      </c>
      <c r="L1404" s="0" t="str">
        <f aca="false">N1404/P1404</f>
        <v>0.09%</v>
      </c>
      <c r="M1404" s="0" t="n">
        <v>28</v>
      </c>
      <c r="N1404" s="0" t="n">
        <v>1453</v>
      </c>
      <c r="O1404" s="0" t="str">
        <f aca="false">H1404/N1404</f>
        <v>0.13 €</v>
      </c>
      <c r="P1404" s="0" t="n">
        <v>1584537</v>
      </c>
      <c r="Q1404" s="0" t="str">
        <f aca="false">I1404/H1404</f>
        <v>352%</v>
      </c>
      <c r="R1404" s="0" t="str">
        <f aca="false">I1404/M1404</f>
        <v>22.94 €</v>
      </c>
      <c r="S1404" s="0" t="str">
        <f aca="false">H1404/M1404</f>
        <v>6.52 €</v>
      </c>
      <c r="T1404" s="0" t="str">
        <f aca="false">M1404/N1404</f>
        <v>2%</v>
      </c>
    </row>
    <row r="1405" customFormat="false" ht="15.75" hidden="false" customHeight="true" outlineLevel="0" collapsed="false">
      <c r="B1405" s="0" t="s">
        <v>184</v>
      </c>
      <c r="C1405" s="0" t="s">
        <v>50</v>
      </c>
      <c r="F1405" s="0" t="n">
        <v>2020</v>
      </c>
      <c r="G1405" s="0" t="n">
        <v>5</v>
      </c>
      <c r="H1405" s="0" t="n">
        <v>119.53</v>
      </c>
      <c r="I1405" s="0" t="n">
        <v>159.65</v>
      </c>
      <c r="J1405" s="0" t="str">
        <f aca="false">I1405-H1405</f>
        <v>40.12 €</v>
      </c>
      <c r="K1405" s="0" t="str">
        <f aca="false">H1405/I1405</f>
        <v>74.87%</v>
      </c>
      <c r="L1405" s="0" t="str">
        <f aca="false">N1405/P1405</f>
        <v>0.16%</v>
      </c>
      <c r="M1405" s="0" t="n">
        <v>3</v>
      </c>
      <c r="N1405" s="0" t="n">
        <v>327</v>
      </c>
      <c r="O1405" s="0" t="str">
        <f aca="false">H1405/N1405</f>
        <v>0.37 €</v>
      </c>
      <c r="P1405" s="0" t="n">
        <v>203524</v>
      </c>
      <c r="Q1405" s="0" t="str">
        <f aca="false">I1405/H1405</f>
        <v>134%</v>
      </c>
      <c r="R1405" s="0" t="str">
        <f aca="false">I1405/M1405</f>
        <v>53.22 €</v>
      </c>
      <c r="S1405" s="0" t="str">
        <f aca="false">H1405/M1405</f>
        <v>39.84 €</v>
      </c>
      <c r="T1405" s="0" t="str">
        <f aca="false">M1405/N1405</f>
        <v>1%</v>
      </c>
    </row>
    <row r="1406" customFormat="false" ht="15.75" hidden="false" customHeight="true" outlineLevel="0" collapsed="false">
      <c r="B1406" s="0" t="s">
        <v>184</v>
      </c>
      <c r="C1406" s="0" t="s">
        <v>3</v>
      </c>
      <c r="F1406" s="0" t="n">
        <v>2020</v>
      </c>
      <c r="G1406" s="0" t="n">
        <v>6</v>
      </c>
      <c r="H1406" s="0" t="n">
        <v>125.19</v>
      </c>
      <c r="I1406" s="0" t="n">
        <v>1434.98</v>
      </c>
      <c r="J1406" s="0" t="str">
        <f aca="false">I1406-H1406</f>
        <v>1,309.79 €</v>
      </c>
      <c r="K1406" s="0" t="str">
        <f aca="false">H1406/I1406</f>
        <v>8.72%</v>
      </c>
      <c r="L1406" s="0" t="str">
        <f aca="false">N1406/P1406</f>
        <v>0.24%</v>
      </c>
      <c r="M1406" s="0" t="n">
        <v>40</v>
      </c>
      <c r="N1406" s="0" t="n">
        <v>908</v>
      </c>
      <c r="O1406" s="0" t="str">
        <f aca="false">H1406/N1406</f>
        <v>0.14 €</v>
      </c>
      <c r="P1406" s="0" t="n">
        <v>375663</v>
      </c>
      <c r="Q1406" s="0" t="str">
        <f aca="false">I1406/H1406</f>
        <v>1146%</v>
      </c>
      <c r="R1406" s="0" t="str">
        <f aca="false">I1406/M1406</f>
        <v>35.87 €</v>
      </c>
      <c r="S1406" s="0" t="str">
        <f aca="false">H1406/M1406</f>
        <v>3.13 €</v>
      </c>
      <c r="T1406" s="0" t="str">
        <f aca="false">M1406/N1406</f>
        <v>4%</v>
      </c>
    </row>
    <row r="1407" customFormat="false" ht="15.75" hidden="false" customHeight="true" outlineLevel="0" collapsed="false">
      <c r="B1407" s="0" t="s">
        <v>184</v>
      </c>
      <c r="C1407" s="0" t="s">
        <v>50</v>
      </c>
      <c r="F1407" s="0" t="n">
        <v>2020</v>
      </c>
      <c r="G1407" s="0" t="n">
        <v>6</v>
      </c>
      <c r="H1407" s="0" t="n">
        <v>6.39</v>
      </c>
      <c r="I1407" s="0" t="n">
        <v>0</v>
      </c>
      <c r="J1407" s="0" t="str">
        <f aca="false">I1407-H1407</f>
        <v>- 6.39 €</v>
      </c>
      <c r="K1407" s="0" t="str">
        <f aca="false">H1407/I1407</f>
        <v>#DIV/0!</v>
      </c>
      <c r="L1407" s="0" t="str">
        <f aca="false">N1407/P1407</f>
        <v>0.08%</v>
      </c>
      <c r="M1407" s="0" t="n">
        <v>0</v>
      </c>
      <c r="N1407" s="0" t="n">
        <v>28</v>
      </c>
      <c r="O1407" s="0" t="str">
        <f aca="false">H1407/N1407</f>
        <v>0.23 €</v>
      </c>
      <c r="P1407" s="0" t="n">
        <v>33044</v>
      </c>
      <c r="Q1407" s="0" t="str">
        <f aca="false">I1407/H1407</f>
        <v>0%</v>
      </c>
      <c r="R1407" s="0" t="str">
        <f aca="false">I1407/M1407</f>
        <v>#DIV/0!</v>
      </c>
      <c r="S1407" s="0" t="str">
        <f aca="false">H1407/M1407</f>
        <v>#DIV/0!</v>
      </c>
      <c r="T1407" s="0" t="str">
        <f aca="false">M1407/N1407</f>
        <v>0%</v>
      </c>
    </row>
    <row r="1408" customFormat="false" ht="15.75" hidden="false" customHeight="true" outlineLevel="0" collapsed="false">
      <c r="B1408" s="0" t="s">
        <v>184</v>
      </c>
      <c r="C1408" s="0" t="s">
        <v>3</v>
      </c>
      <c r="D1408" s="0" t="s">
        <v>185</v>
      </c>
      <c r="E1408" s="0" t="s">
        <v>186</v>
      </c>
      <c r="F1408" s="0" t="n">
        <v>2020</v>
      </c>
      <c r="G1408" s="0" t="n">
        <v>7</v>
      </c>
      <c r="H1408" s="0" t="n">
        <v>3.53</v>
      </c>
      <c r="I1408" s="0" t="n">
        <v>0</v>
      </c>
      <c r="J1408" s="0" t="str">
        <f aca="false">I1408-H1408</f>
        <v>- 3.53 €</v>
      </c>
      <c r="K1408" s="0" t="str">
        <f aca="false">H1408/I1408</f>
        <v>#DIV/0!</v>
      </c>
      <c r="L1408" s="0" t="str">
        <f aca="false">N1408/P1408</f>
        <v>0.10%</v>
      </c>
      <c r="M1408" s="0" t="n">
        <v>0</v>
      </c>
      <c r="N1408" s="0" t="n">
        <v>11</v>
      </c>
      <c r="O1408" s="0" t="str">
        <f aca="false">H1408/N1408</f>
        <v>0.32 €</v>
      </c>
      <c r="P1408" s="0" t="str">
        <f aca="false">10879+4</f>
        <v>10,883</v>
      </c>
      <c r="Q1408" s="0" t="str">
        <f aca="false">I1408/H1408</f>
        <v>0%</v>
      </c>
      <c r="R1408" s="0" t="str">
        <f aca="false">I1408/M1408</f>
        <v>#DIV/0!</v>
      </c>
      <c r="S1408" s="0" t="str">
        <f aca="false">H1408/M1408</f>
        <v>#DIV/0!</v>
      </c>
      <c r="T1408" s="0" t="str">
        <f aca="false">M1408/N1408</f>
        <v>0%</v>
      </c>
    </row>
    <row r="1409" customFormat="false" ht="15.75" hidden="false" customHeight="true" outlineLevel="0" collapsed="false">
      <c r="B1409" s="0" t="s">
        <v>184</v>
      </c>
      <c r="C1409" s="0" t="s">
        <v>3</v>
      </c>
      <c r="D1409" s="0" t="s">
        <v>185</v>
      </c>
      <c r="E1409" s="0" t="s">
        <v>187</v>
      </c>
      <c r="F1409" s="0" t="n">
        <v>2020</v>
      </c>
      <c r="G1409" s="0" t="n">
        <v>7</v>
      </c>
      <c r="H1409" s="0" t="n">
        <v>1.65</v>
      </c>
      <c r="I1409" s="0" t="n">
        <v>0</v>
      </c>
      <c r="J1409" s="0" t="str">
        <f aca="false">I1409-H1409</f>
        <v>- 1.65 €</v>
      </c>
      <c r="K1409" s="0" t="str">
        <f aca="false">H1409/I1409</f>
        <v>#DIV/0!</v>
      </c>
      <c r="L1409" s="0" t="str">
        <f aca="false">N1409/P1409</f>
        <v>0.10%</v>
      </c>
      <c r="M1409" s="0" t="n">
        <v>0</v>
      </c>
      <c r="N1409" s="0" t="n">
        <v>8</v>
      </c>
      <c r="O1409" s="0" t="str">
        <f aca="false">H1409/N1409</f>
        <v>0.21 €</v>
      </c>
      <c r="P1409" s="0" t="n">
        <v>8077</v>
      </c>
      <c r="Q1409" s="0" t="str">
        <f aca="false">I1409/H1409</f>
        <v>0%</v>
      </c>
      <c r="R1409" s="0" t="str">
        <f aca="false">I1409/M1409</f>
        <v>#DIV/0!</v>
      </c>
      <c r="S1409" s="0" t="str">
        <f aca="false">H1409/M1409</f>
        <v>#DIV/0!</v>
      </c>
      <c r="T1409" s="0" t="str">
        <f aca="false">M1409/N1409</f>
        <v>0%</v>
      </c>
    </row>
    <row r="1410" customFormat="false" ht="15.75" hidden="false" customHeight="true" outlineLevel="0" collapsed="false">
      <c r="B1410" s="0" t="s">
        <v>184</v>
      </c>
      <c r="C1410" s="0" t="s">
        <v>3</v>
      </c>
      <c r="D1410" s="0" t="s">
        <v>185</v>
      </c>
      <c r="E1410" s="0" t="s">
        <v>188</v>
      </c>
      <c r="F1410" s="0" t="n">
        <v>2020</v>
      </c>
      <c r="G1410" s="0" t="n">
        <v>7</v>
      </c>
      <c r="H1410" s="0" t="n">
        <v>51.56</v>
      </c>
      <c r="I1410" s="0" t="n">
        <v>157.08</v>
      </c>
      <c r="J1410" s="0" t="str">
        <f aca="false">I1410-H1410</f>
        <v>105.52 €</v>
      </c>
      <c r="K1410" s="0" t="str">
        <f aca="false">H1410/I1410</f>
        <v>32.82%</v>
      </c>
      <c r="L1410" s="0" t="str">
        <f aca="false">N1410/P1410</f>
        <v>0.78%</v>
      </c>
      <c r="M1410" s="0" t="n">
        <v>9</v>
      </c>
      <c r="N1410" s="0" t="n">
        <v>324</v>
      </c>
      <c r="O1410" s="0" t="str">
        <f aca="false">H1410/N1410</f>
        <v>0.16 €</v>
      </c>
      <c r="P1410" s="0" t="n">
        <v>41365</v>
      </c>
      <c r="Q1410" s="0" t="str">
        <f aca="false">I1410/H1410</f>
        <v>305%</v>
      </c>
      <c r="R1410" s="0" t="str">
        <f aca="false">I1410/M1410</f>
        <v>17.45 €</v>
      </c>
      <c r="S1410" s="0" t="str">
        <f aca="false">H1410/M1410</f>
        <v>5.73 €</v>
      </c>
      <c r="T1410" s="0" t="str">
        <f aca="false">M1410/N1410</f>
        <v>3%</v>
      </c>
    </row>
    <row r="1411" customFormat="false" ht="15.75" hidden="false" customHeight="true" outlineLevel="0" collapsed="false">
      <c r="B1411" s="0" t="s">
        <v>184</v>
      </c>
      <c r="C1411" s="0" t="s">
        <v>3</v>
      </c>
      <c r="D1411" s="0" t="s">
        <v>185</v>
      </c>
      <c r="E1411" s="0" t="s">
        <v>189</v>
      </c>
      <c r="F1411" s="0" t="n">
        <v>2020</v>
      </c>
      <c r="G1411" s="0" t="n">
        <v>7</v>
      </c>
      <c r="H1411" s="0" t="n">
        <v>25.69</v>
      </c>
      <c r="I1411" s="0" t="n">
        <v>0</v>
      </c>
      <c r="J1411" s="0" t="str">
        <f aca="false">I1411-H1411</f>
        <v>- 25.69 €</v>
      </c>
      <c r="K1411" s="0" t="str">
        <f aca="false">H1411/I1411</f>
        <v>#DIV/0!</v>
      </c>
      <c r="L1411" s="0" t="str">
        <f aca="false">N1411/P1411</f>
        <v>0.09%</v>
      </c>
      <c r="M1411" s="0" t="n">
        <v>0</v>
      </c>
      <c r="N1411" s="0" t="n">
        <v>41</v>
      </c>
      <c r="O1411" s="0" t="str">
        <f aca="false">H1411/N1411</f>
        <v>0.63 €</v>
      </c>
      <c r="P1411" s="0" t="n">
        <v>45137</v>
      </c>
      <c r="Q1411" s="0" t="str">
        <f aca="false">I1411/H1411</f>
        <v>0%</v>
      </c>
      <c r="R1411" s="0" t="str">
        <f aca="false">I1411/M1411</f>
        <v>#DIV/0!</v>
      </c>
      <c r="S1411" s="0" t="str">
        <f aca="false">H1411/M1411</f>
        <v>#DIV/0!</v>
      </c>
      <c r="T1411" s="0" t="str">
        <f aca="false">M1411/N1411</f>
        <v>0%</v>
      </c>
    </row>
    <row r="1412" customFormat="false" ht="15.75" hidden="false" customHeight="true" outlineLevel="0" collapsed="false">
      <c r="B1412" s="0" t="s">
        <v>184</v>
      </c>
      <c r="C1412" s="0" t="s">
        <v>3</v>
      </c>
      <c r="D1412" s="0" t="s">
        <v>190</v>
      </c>
      <c r="E1412" s="0" t="s">
        <v>191</v>
      </c>
      <c r="F1412" s="0" t="n">
        <v>2020</v>
      </c>
      <c r="G1412" s="0" t="n">
        <v>7</v>
      </c>
      <c r="H1412" s="0" t="str">
        <f aca="false">1.1+4.61+1.15</f>
        <v>6.86 €</v>
      </c>
      <c r="I1412" s="0" t="str">
        <f aca="false">58.57+27.56</f>
        <v>86.13 €</v>
      </c>
      <c r="J1412" s="0" t="str">
        <f aca="false">I1412-H1412</f>
        <v>79.27 €</v>
      </c>
      <c r="K1412" s="0" t="str">
        <f aca="false">H1412/I1412</f>
        <v>7.96%</v>
      </c>
      <c r="L1412" s="0" t="str">
        <f aca="false">N1412/P1412</f>
        <v>0.20%</v>
      </c>
      <c r="M1412" s="0" t="n">
        <v>5</v>
      </c>
      <c r="N1412" s="0" t="str">
        <f aca="false">7+77+30</f>
        <v>114</v>
      </c>
      <c r="O1412" s="0" t="str">
        <f aca="false">H1412/N1412</f>
        <v>0.06 €</v>
      </c>
      <c r="P1412" s="0" t="str">
        <f aca="false">5096+40250+12440</f>
        <v>57,786</v>
      </c>
      <c r="Q1412" s="0" t="str">
        <f aca="false">I1412/H1412</f>
        <v>1256%</v>
      </c>
      <c r="R1412" s="0" t="str">
        <f aca="false">I1412/M1412</f>
        <v>17.23 €</v>
      </c>
      <c r="S1412" s="0" t="str">
        <f aca="false">H1412/M1412</f>
        <v>1.37 €</v>
      </c>
      <c r="T1412" s="0" t="str">
        <f aca="false">M1412/N1412</f>
        <v>4%</v>
      </c>
    </row>
    <row r="1413" customFormat="false" ht="15.75" hidden="false" customHeight="true" outlineLevel="0" collapsed="false">
      <c r="B1413" s="0" t="s">
        <v>184</v>
      </c>
      <c r="C1413" s="0" t="s">
        <v>3</v>
      </c>
      <c r="D1413" s="0" t="s">
        <v>190</v>
      </c>
      <c r="E1413" s="0" t="s">
        <v>192</v>
      </c>
      <c r="F1413" s="0" t="n">
        <v>2020</v>
      </c>
      <c r="G1413" s="0" t="n">
        <v>7</v>
      </c>
      <c r="H1413" s="0" t="n">
        <v>42.37</v>
      </c>
      <c r="I1413" s="0" t="n">
        <v>272.35</v>
      </c>
      <c r="J1413" s="0" t="str">
        <f aca="false">I1413-H1413</f>
        <v>229.98 €</v>
      </c>
      <c r="K1413" s="0" t="str">
        <f aca="false">H1413/I1413</f>
        <v>15.56%</v>
      </c>
      <c r="L1413" s="0" t="str">
        <f aca="false">N1413/P1413</f>
        <v>0.43%</v>
      </c>
      <c r="M1413" s="0" t="n">
        <v>5</v>
      </c>
      <c r="N1413" s="0" t="n">
        <v>159</v>
      </c>
      <c r="O1413" s="0" t="str">
        <f aca="false">H1413/N1413</f>
        <v>0.27 €</v>
      </c>
      <c r="P1413" s="0" t="n">
        <v>37276</v>
      </c>
      <c r="Q1413" s="0" t="str">
        <f aca="false">I1413/H1413</f>
        <v>643%</v>
      </c>
      <c r="R1413" s="0" t="str">
        <f aca="false">I1413/M1413</f>
        <v>54.47 €</v>
      </c>
      <c r="S1413" s="0" t="str">
        <f aca="false">H1413/M1413</f>
        <v>8.47 €</v>
      </c>
      <c r="T1413" s="0" t="str">
        <f aca="false">M1413/N1413</f>
        <v>3%</v>
      </c>
    </row>
    <row r="1414" customFormat="false" ht="15.75" hidden="false" customHeight="true" outlineLevel="0" collapsed="false">
      <c r="B1414" s="0" t="s">
        <v>184</v>
      </c>
      <c r="C1414" s="0" t="s">
        <v>3</v>
      </c>
      <c r="D1414" s="0" t="s">
        <v>190</v>
      </c>
      <c r="E1414" s="0" t="s">
        <v>193</v>
      </c>
      <c r="F1414" s="0" t="n">
        <v>2020</v>
      </c>
      <c r="G1414" s="0" t="n">
        <v>7</v>
      </c>
      <c r="H1414" s="0" t="str">
        <f aca="false">6.19+2.08</f>
        <v>8.27 €</v>
      </c>
      <c r="I1414" s="0" t="str">
        <f aca="false">112.03+43.09</f>
        <v>155.12 €</v>
      </c>
      <c r="J1414" s="0" t="str">
        <f aca="false">I1414-H1414</f>
        <v>146.85 €</v>
      </c>
      <c r="K1414" s="0" t="str">
        <f aca="false">H1414/I1414</f>
        <v>5.33%</v>
      </c>
      <c r="L1414" s="0" t="str">
        <f aca="false">N1414/P1414</f>
        <v>0.11%</v>
      </c>
      <c r="M1414" s="0" t="n">
        <v>4</v>
      </c>
      <c r="N1414" s="0" t="str">
        <f aca="false">56+31</f>
        <v>87</v>
      </c>
      <c r="O1414" s="0" t="str">
        <f aca="false">H1414/N1414</f>
        <v>0.10 €</v>
      </c>
      <c r="P1414" s="0" t="str">
        <f aca="false">51881+26+25284</f>
        <v>77,191</v>
      </c>
      <c r="Q1414" s="0" t="str">
        <f aca="false">I1414/H1414</f>
        <v>1876%</v>
      </c>
      <c r="R1414" s="0" t="str">
        <f aca="false">I1414/M1414</f>
        <v>38.78 €</v>
      </c>
      <c r="S1414" s="0" t="str">
        <f aca="false">H1414/M1414</f>
        <v>2.07 €</v>
      </c>
      <c r="T1414" s="0" t="str">
        <f aca="false">M1414/N1414</f>
        <v>5%</v>
      </c>
    </row>
    <row r="1415" customFormat="false" ht="15.75" hidden="false" customHeight="true" outlineLevel="0" collapsed="false">
      <c r="B1415" s="0" t="s">
        <v>184</v>
      </c>
      <c r="C1415" s="0" t="s">
        <v>3</v>
      </c>
      <c r="D1415" s="0" t="s">
        <v>190</v>
      </c>
      <c r="E1415" s="0" t="s">
        <v>194</v>
      </c>
      <c r="F1415" s="0" t="n">
        <v>2020</v>
      </c>
      <c r="G1415" s="0" t="n">
        <v>7</v>
      </c>
      <c r="H1415" s="0" t="str">
        <f aca="false">31.27+0.11</f>
        <v>31.38 €</v>
      </c>
      <c r="I1415" s="0" t="n">
        <v>34.46</v>
      </c>
      <c r="J1415" s="0" t="str">
        <f aca="false">I1415-H1415</f>
        <v>3.08 €</v>
      </c>
      <c r="K1415" s="0" t="str">
        <f aca="false">H1415/I1415</f>
        <v>91.06%</v>
      </c>
      <c r="L1415" s="0" t="str">
        <f aca="false">N1415/P1415</f>
        <v>0.18%</v>
      </c>
      <c r="M1415" s="0" t="n">
        <v>2</v>
      </c>
      <c r="N1415" s="0" t="n">
        <v>123</v>
      </c>
      <c r="O1415" s="0" t="str">
        <f aca="false">H1415/N1415</f>
        <v>0.26 €</v>
      </c>
      <c r="P1415" s="0" t="str">
        <f aca="false">67445+298</f>
        <v>67,743</v>
      </c>
      <c r="Q1415" s="0" t="str">
        <f aca="false">I1415/H1415</f>
        <v>110%</v>
      </c>
      <c r="R1415" s="0" t="str">
        <f aca="false">I1415/M1415</f>
        <v>17.23 €</v>
      </c>
      <c r="S1415" s="0" t="str">
        <f aca="false">H1415/M1415</f>
        <v>15.69 €</v>
      </c>
      <c r="T1415" s="0" t="str">
        <f aca="false">M1415/N1415</f>
        <v>2%</v>
      </c>
    </row>
    <row r="1416" customFormat="false" ht="15.75" hidden="false" customHeight="true" outlineLevel="0" collapsed="false">
      <c r="B1416" s="0" t="s">
        <v>184</v>
      </c>
      <c r="C1416" s="0" t="s">
        <v>50</v>
      </c>
      <c r="D1416" s="0" t="s">
        <v>190</v>
      </c>
      <c r="E1416" s="0" t="s">
        <v>193</v>
      </c>
      <c r="F1416" s="0" t="n">
        <v>2020</v>
      </c>
      <c r="G1416" s="0" t="n">
        <v>7</v>
      </c>
      <c r="H1416" s="0" t="n">
        <v>17.67</v>
      </c>
      <c r="I1416" s="0" t="n">
        <v>60.34</v>
      </c>
      <c r="J1416" s="0" t="str">
        <f aca="false">I1416-H1416</f>
        <v>42.67 €</v>
      </c>
      <c r="K1416" s="0" t="str">
        <f aca="false">H1416/I1416</f>
        <v>29.28%</v>
      </c>
      <c r="L1416" s="0" t="str">
        <f aca="false">N1416/P1416</f>
        <v>0.09%</v>
      </c>
      <c r="M1416" s="0" t="n">
        <v>1</v>
      </c>
      <c r="N1416" s="0" t="n">
        <v>86</v>
      </c>
      <c r="O1416" s="0" t="str">
        <f aca="false">H1416/N1416</f>
        <v>0.21 €</v>
      </c>
      <c r="P1416" s="0" t="n">
        <v>93985</v>
      </c>
      <c r="Q1416" s="0" t="str">
        <f aca="false">I1416/H1416</f>
        <v>341%</v>
      </c>
      <c r="R1416" s="0" t="str">
        <f aca="false">I1416/M1416</f>
        <v>60.34 €</v>
      </c>
      <c r="S1416" s="0" t="str">
        <f aca="false">H1416/M1416</f>
        <v>17.67 €</v>
      </c>
      <c r="T1416" s="0" t="str">
        <f aca="false">M1416/N1416</f>
        <v>1%</v>
      </c>
    </row>
    <row r="1417" customFormat="false" ht="15.75" hidden="false" customHeight="true" outlineLevel="0" collapsed="false">
      <c r="B1417" s="0" t="s">
        <v>195</v>
      </c>
      <c r="C1417" s="0" t="s">
        <v>3</v>
      </c>
      <c r="F1417" s="0" t="n">
        <v>2020</v>
      </c>
      <c r="G1417" s="0" t="n">
        <v>4</v>
      </c>
      <c r="H1417" s="0" t="n">
        <v>662.46</v>
      </c>
      <c r="I1417" s="0" t="n">
        <v>825.16</v>
      </c>
      <c r="J1417" s="0" t="str">
        <f aca="false">I1417-H1417</f>
        <v>162.70 €</v>
      </c>
      <c r="K1417" s="0" t="str">
        <f aca="false">H1417/I1417</f>
        <v>80.28%</v>
      </c>
      <c r="L1417" s="0" t="str">
        <f aca="false">N1417/P1417</f>
        <v>0.60%</v>
      </c>
      <c r="M1417" s="0" t="n">
        <v>53</v>
      </c>
      <c r="N1417" s="0" t="n">
        <v>1028</v>
      </c>
      <c r="O1417" s="0" t="str">
        <f aca="false">H1417/N1417</f>
        <v>0.64 €</v>
      </c>
      <c r="P1417" s="0" t="n">
        <v>171083</v>
      </c>
      <c r="Q1417" s="0" t="str">
        <f aca="false">I1417/H1417</f>
        <v>125%</v>
      </c>
      <c r="R1417" s="0" t="str">
        <f aca="false">I1417/M1417</f>
        <v>15.57 €</v>
      </c>
      <c r="S1417" s="0" t="str">
        <f aca="false">H1417/M1417</f>
        <v>12.50 €</v>
      </c>
      <c r="T1417" s="0" t="str">
        <f aca="false">M1417/N1417</f>
        <v>5%</v>
      </c>
    </row>
    <row r="1418" customFormat="false" ht="15.75" hidden="false" customHeight="true" outlineLevel="0" collapsed="false">
      <c r="B1418" s="0" t="s">
        <v>195</v>
      </c>
      <c r="C1418" s="0" t="s">
        <v>3</v>
      </c>
      <c r="F1418" s="0" t="n">
        <v>2020</v>
      </c>
      <c r="G1418" s="0" t="n">
        <v>5</v>
      </c>
      <c r="H1418" s="0" t="n">
        <v>170.41</v>
      </c>
      <c r="I1418" s="0" t="n">
        <v>640.4</v>
      </c>
      <c r="J1418" s="0" t="str">
        <f aca="false">I1418-H1418</f>
        <v>469.99 €</v>
      </c>
      <c r="K1418" s="0" t="str">
        <f aca="false">H1418/I1418</f>
        <v>26.61%</v>
      </c>
      <c r="L1418" s="0" t="str">
        <f aca="false">N1418/P1418</f>
        <v>0.34%</v>
      </c>
      <c r="M1418" s="0" t="n">
        <v>41</v>
      </c>
      <c r="N1418" s="0" t="n">
        <v>727</v>
      </c>
      <c r="O1418" s="0" t="str">
        <f aca="false">H1418/N1418</f>
        <v>0.23 €</v>
      </c>
      <c r="P1418" s="0" t="n">
        <v>217003</v>
      </c>
      <c r="Q1418" s="0" t="str">
        <f aca="false">I1418/H1418</f>
        <v>376%</v>
      </c>
      <c r="R1418" s="0" t="str">
        <f aca="false">I1418/M1418</f>
        <v>15.62 €</v>
      </c>
      <c r="S1418" s="0" t="str">
        <f aca="false">H1418/M1418</f>
        <v>4.16 €</v>
      </c>
      <c r="T1418" s="0" t="str">
        <f aca="false">M1418/N1418</f>
        <v>6%</v>
      </c>
    </row>
    <row r="1419" customFormat="false" ht="15.75" hidden="false" customHeight="true" outlineLevel="0" collapsed="false">
      <c r="B1419" s="0" t="s">
        <v>195</v>
      </c>
      <c r="C1419" s="0" t="s">
        <v>3</v>
      </c>
      <c r="F1419" s="0" t="n">
        <v>2020</v>
      </c>
      <c r="G1419" s="0" t="n">
        <v>6</v>
      </c>
      <c r="H1419" s="0" t="n">
        <v>549.27</v>
      </c>
      <c r="I1419" s="0" t="n">
        <v>1514.73</v>
      </c>
      <c r="J1419" s="0" t="str">
        <f aca="false">I1419-H1419</f>
        <v>965.46 €</v>
      </c>
      <c r="K1419" s="0" t="str">
        <f aca="false">H1419/I1419</f>
        <v>36.26%</v>
      </c>
      <c r="L1419" s="0" t="str">
        <f aca="false">N1419/P1419</f>
        <v>0.29%</v>
      </c>
      <c r="M1419" s="0" t="n">
        <v>96</v>
      </c>
      <c r="N1419" s="0" t="n">
        <v>1497</v>
      </c>
      <c r="O1419" s="0" t="str">
        <f aca="false">H1419/N1419</f>
        <v>0.37 €</v>
      </c>
      <c r="P1419" s="0" t="n">
        <v>518872</v>
      </c>
      <c r="Q1419" s="0" t="str">
        <f aca="false">I1419/H1419</f>
        <v>276%</v>
      </c>
      <c r="R1419" s="0" t="str">
        <f aca="false">I1419/M1419</f>
        <v>15.78 €</v>
      </c>
      <c r="S1419" s="0" t="str">
        <f aca="false">H1419/M1419</f>
        <v>5.72 €</v>
      </c>
      <c r="T1419" s="0" t="str">
        <f aca="false">M1419/N1419</f>
        <v>6%</v>
      </c>
    </row>
    <row r="1420" customFormat="false" ht="15.75" hidden="false" customHeight="true" outlineLevel="0" collapsed="false">
      <c r="B1420" s="0" t="s">
        <v>195</v>
      </c>
      <c r="C1420" s="0" t="s">
        <v>3</v>
      </c>
      <c r="F1420" s="0" t="n">
        <v>2020</v>
      </c>
      <c r="G1420" s="0" t="n">
        <v>7</v>
      </c>
      <c r="H1420" s="0" t="n">
        <v>494.89</v>
      </c>
      <c r="I1420" s="0" t="n">
        <v>1532.08</v>
      </c>
      <c r="J1420" s="0" t="str">
        <f aca="false">I1420-H1420</f>
        <v>1,037.19 €</v>
      </c>
      <c r="K1420" s="0" t="str">
        <f aca="false">H1420/I1420</f>
        <v>32.30%</v>
      </c>
      <c r="L1420" s="0" t="str">
        <f aca="false">N1420/P1420</f>
        <v>0.41%</v>
      </c>
      <c r="M1420" s="0" t="n">
        <v>96</v>
      </c>
      <c r="N1420" s="0" t="n">
        <v>1192</v>
      </c>
      <c r="O1420" s="0" t="str">
        <f aca="false">H1420/N1420</f>
        <v>0.42 €</v>
      </c>
      <c r="P1420" s="0" t="n">
        <v>293244</v>
      </c>
      <c r="Q1420" s="0" t="str">
        <f aca="false">I1420/H1420</f>
        <v>310%</v>
      </c>
      <c r="R1420" s="0" t="str">
        <f aca="false">I1420/M1420</f>
        <v>15.96 €</v>
      </c>
      <c r="S1420" s="0" t="str">
        <f aca="false">H1420/M1420</f>
        <v>5.16 €</v>
      </c>
      <c r="T1420" s="0" t="str">
        <f aca="false">M1420/N1420</f>
        <v>8%</v>
      </c>
    </row>
    <row r="1421" customFormat="false" ht="15.75" hidden="false" customHeight="true" outlineLevel="0" collapsed="false">
      <c r="B1421" s="0" t="s">
        <v>196</v>
      </c>
      <c r="C1421" s="0" t="s">
        <v>3</v>
      </c>
      <c r="E1421" s="0" t="s">
        <v>197</v>
      </c>
      <c r="F1421" s="0" t="n">
        <v>2020</v>
      </c>
      <c r="G1421" s="0" t="n">
        <v>4</v>
      </c>
      <c r="H1421" s="0" t="n">
        <v>879.52</v>
      </c>
      <c r="I1421" s="0" t="n">
        <v>2840.58</v>
      </c>
      <c r="J1421" s="0" t="str">
        <f aca="false">I1421-H1421</f>
        <v>1,961.06 €</v>
      </c>
      <c r="K1421" s="0" t="str">
        <f aca="false">H1421/I1421</f>
        <v>30.96%</v>
      </c>
      <c r="L1421" s="0" t="str">
        <f aca="false">N1421/P1421</f>
        <v>0.28%</v>
      </c>
      <c r="M1421" s="0" t="n">
        <v>175</v>
      </c>
      <c r="N1421" s="0" t="n">
        <v>2203</v>
      </c>
      <c r="O1421" s="0" t="str">
        <f aca="false">H1421/N1421</f>
        <v>0.40 €</v>
      </c>
      <c r="P1421" s="0" t="n">
        <v>774937</v>
      </c>
      <c r="Q1421" s="0" t="str">
        <f aca="false">I1421/H1421</f>
        <v>323%</v>
      </c>
      <c r="R1421" s="0" t="str">
        <f aca="false">I1421/M1421</f>
        <v>16.23 €</v>
      </c>
      <c r="S1421" s="0" t="str">
        <f aca="false">H1421/M1421</f>
        <v>5.03 €</v>
      </c>
      <c r="T1421" s="0" t="str">
        <f aca="false">M1421/N1421</f>
        <v>8%</v>
      </c>
    </row>
    <row r="1422" customFormat="false" ht="15.75" hidden="false" customHeight="true" outlineLevel="0" collapsed="false">
      <c r="B1422" s="0" t="s">
        <v>196</v>
      </c>
      <c r="C1422" s="0" t="s">
        <v>3</v>
      </c>
      <c r="E1422" s="0" t="s">
        <v>198</v>
      </c>
      <c r="F1422" s="0" t="n">
        <v>2020</v>
      </c>
      <c r="G1422" s="0" t="n">
        <v>4</v>
      </c>
      <c r="H1422" s="0" t="n">
        <v>577.99</v>
      </c>
      <c r="I1422" s="0" t="n">
        <v>1559.7</v>
      </c>
      <c r="J1422" s="0" t="str">
        <f aca="false">I1422-H1422</f>
        <v>981.71 €</v>
      </c>
      <c r="K1422" s="0" t="str">
        <f aca="false">H1422/I1422</f>
        <v>37.06%</v>
      </c>
      <c r="L1422" s="0" t="str">
        <f aca="false">N1422/P1422</f>
        <v>0.20%</v>
      </c>
      <c r="M1422" s="0" t="n">
        <v>72</v>
      </c>
      <c r="N1422" s="0" t="n">
        <v>2392</v>
      </c>
      <c r="O1422" s="0" t="str">
        <f aca="false">H1422/N1422</f>
        <v>0.24 €</v>
      </c>
      <c r="P1422" s="0" t="n">
        <v>1185968</v>
      </c>
      <c r="Q1422" s="0" t="str">
        <f aca="false">I1422/H1422</f>
        <v>270%</v>
      </c>
      <c r="R1422" s="0" t="str">
        <f aca="false">I1422/M1422</f>
        <v>21.66 €</v>
      </c>
      <c r="S1422" s="0" t="str">
        <f aca="false">H1422/M1422</f>
        <v>8.03 €</v>
      </c>
      <c r="T1422" s="0" t="str">
        <f aca="false">M1422/N1422</f>
        <v>3%</v>
      </c>
    </row>
    <row r="1423" customFormat="false" ht="15.75" hidden="false" customHeight="true" outlineLevel="0" collapsed="false">
      <c r="B1423" s="0" t="s">
        <v>196</v>
      </c>
      <c r="C1423" s="0" t="s">
        <v>3</v>
      </c>
      <c r="E1423" s="0" t="s">
        <v>199</v>
      </c>
      <c r="F1423" s="0" t="n">
        <v>2020</v>
      </c>
      <c r="G1423" s="0" t="n">
        <v>4</v>
      </c>
      <c r="H1423" s="0" t="n">
        <v>390.09</v>
      </c>
      <c r="I1423" s="0" t="n">
        <v>1079.5</v>
      </c>
      <c r="J1423" s="0" t="str">
        <f aca="false">I1423-H1423</f>
        <v>689.41 €</v>
      </c>
      <c r="K1423" s="0" t="str">
        <f aca="false">H1423/I1423</f>
        <v>36.14%</v>
      </c>
      <c r="L1423" s="0" t="str">
        <f aca="false">N1423/P1423</f>
        <v>0.35%</v>
      </c>
      <c r="M1423" s="0" t="n">
        <v>53</v>
      </c>
      <c r="N1423" s="0" t="n">
        <v>981</v>
      </c>
      <c r="O1423" s="0" t="str">
        <f aca="false">H1423/N1423</f>
        <v>0.40 €</v>
      </c>
      <c r="P1423" s="0" t="n">
        <v>278182</v>
      </c>
      <c r="Q1423" s="0" t="str">
        <f aca="false">I1423/H1423</f>
        <v>277%</v>
      </c>
      <c r="R1423" s="0" t="str">
        <f aca="false">I1423/M1423</f>
        <v>20.37 €</v>
      </c>
      <c r="S1423" s="0" t="str">
        <f aca="false">H1423/M1423</f>
        <v>7.36 €</v>
      </c>
      <c r="T1423" s="0" t="str">
        <f aca="false">M1423/N1423</f>
        <v>5%</v>
      </c>
    </row>
    <row r="1424" customFormat="false" ht="15.75" hidden="false" customHeight="true" outlineLevel="0" collapsed="false">
      <c r="B1424" s="0" t="s">
        <v>196</v>
      </c>
      <c r="C1424" s="0" t="s">
        <v>3</v>
      </c>
      <c r="E1424" s="0" t="s">
        <v>197</v>
      </c>
      <c r="F1424" s="0" t="n">
        <v>2020</v>
      </c>
      <c r="G1424" s="0" t="n">
        <v>5</v>
      </c>
      <c r="H1424" s="0" t="n">
        <v>1580.66</v>
      </c>
      <c r="I1424" s="0" t="n">
        <v>10037.42</v>
      </c>
      <c r="J1424" s="0" t="str">
        <f aca="false">I1424-H1424</f>
        <v>8,456.76 €</v>
      </c>
      <c r="K1424" s="0" t="str">
        <f aca="false">H1424/I1424</f>
        <v>15.75%</v>
      </c>
      <c r="L1424" s="0" t="str">
        <f aca="false">N1424/P1424</f>
        <v>0.26%</v>
      </c>
      <c r="M1424" s="0" t="n">
        <v>586</v>
      </c>
      <c r="N1424" s="0" t="n">
        <v>5883</v>
      </c>
      <c r="O1424" s="0" t="str">
        <f aca="false">H1424/N1424</f>
        <v>0.27 €</v>
      </c>
      <c r="P1424" s="0" t="n">
        <v>2271977</v>
      </c>
      <c r="Q1424" s="0" t="str">
        <f aca="false">I1424/H1424</f>
        <v>635%</v>
      </c>
      <c r="R1424" s="0" t="str">
        <f aca="false">I1424/M1424</f>
        <v>17.13 €</v>
      </c>
      <c r="S1424" s="0" t="str">
        <f aca="false">H1424/M1424</f>
        <v>2.70 €</v>
      </c>
      <c r="T1424" s="0" t="str">
        <f aca="false">M1424/N1424</f>
        <v>10%</v>
      </c>
    </row>
    <row r="1425" customFormat="false" ht="15.75" hidden="false" customHeight="true" outlineLevel="0" collapsed="false">
      <c r="B1425" s="0" t="s">
        <v>196</v>
      </c>
      <c r="C1425" s="0" t="s">
        <v>3</v>
      </c>
      <c r="E1425" s="0" t="s">
        <v>198</v>
      </c>
      <c r="F1425" s="0" t="n">
        <v>2020</v>
      </c>
      <c r="G1425" s="0" t="n">
        <v>5</v>
      </c>
      <c r="H1425" s="0" t="n">
        <v>100.78</v>
      </c>
      <c r="I1425" s="0" t="n">
        <v>597.3</v>
      </c>
      <c r="J1425" s="0" t="str">
        <f aca="false">I1425-H1425</f>
        <v>496.52 €</v>
      </c>
      <c r="K1425" s="0" t="str">
        <f aca="false">H1425/I1425</f>
        <v>16.87%</v>
      </c>
      <c r="L1425" s="0" t="str">
        <f aca="false">N1425/P1425</f>
        <v>0.22%</v>
      </c>
      <c r="M1425" s="0" t="n">
        <v>27</v>
      </c>
      <c r="N1425" s="0" t="n">
        <v>467</v>
      </c>
      <c r="O1425" s="0" t="str">
        <f aca="false">H1425/N1425</f>
        <v>0.22 €</v>
      </c>
      <c r="P1425" s="0" t="n">
        <v>210276</v>
      </c>
      <c r="Q1425" s="0" t="str">
        <f aca="false">I1425/H1425</f>
        <v>593%</v>
      </c>
      <c r="R1425" s="0" t="str">
        <f aca="false">I1425/M1425</f>
        <v>22.12 €</v>
      </c>
      <c r="S1425" s="0" t="str">
        <f aca="false">H1425/M1425</f>
        <v>3.73 €</v>
      </c>
      <c r="T1425" s="0" t="str">
        <f aca="false">M1425/N1425</f>
        <v>6%</v>
      </c>
    </row>
    <row r="1426" customFormat="false" ht="15.75" hidden="false" customHeight="true" outlineLevel="0" collapsed="false">
      <c r="B1426" s="0" t="s">
        <v>196</v>
      </c>
      <c r="C1426" s="0" t="s">
        <v>3</v>
      </c>
      <c r="E1426" s="0" t="s">
        <v>199</v>
      </c>
      <c r="F1426" s="0" t="n">
        <v>2020</v>
      </c>
      <c r="G1426" s="0" t="n">
        <v>5</v>
      </c>
      <c r="H1426" s="0" t="n">
        <v>186.33</v>
      </c>
      <c r="I1426" s="0" t="n">
        <v>814.1</v>
      </c>
      <c r="J1426" s="0" t="str">
        <f aca="false">I1426-H1426</f>
        <v>627.77 €</v>
      </c>
      <c r="K1426" s="0" t="str">
        <f aca="false">H1426/I1426</f>
        <v>22.89%</v>
      </c>
      <c r="L1426" s="0" t="str">
        <f aca="false">N1426/P1426</f>
        <v>0.34%</v>
      </c>
      <c r="M1426" s="0" t="n">
        <v>45</v>
      </c>
      <c r="N1426" s="0" t="n">
        <v>703</v>
      </c>
      <c r="O1426" s="0" t="str">
        <f aca="false">H1426/N1426</f>
        <v>0.27 €</v>
      </c>
      <c r="P1426" s="0" t="n">
        <v>208752</v>
      </c>
      <c r="Q1426" s="0" t="str">
        <f aca="false">I1426/H1426</f>
        <v>437%</v>
      </c>
      <c r="R1426" s="0" t="str">
        <f aca="false">I1426/M1426</f>
        <v>18.09 €</v>
      </c>
      <c r="S1426" s="0" t="str">
        <f aca="false">H1426/M1426</f>
        <v>4.14 €</v>
      </c>
      <c r="T1426" s="0" t="str">
        <f aca="false">M1426/N1426</f>
        <v>6%</v>
      </c>
    </row>
    <row r="1427" customFormat="false" ht="15.75" hidden="false" customHeight="true" outlineLevel="0" collapsed="false">
      <c r="B1427" s="0" t="s">
        <v>196</v>
      </c>
      <c r="C1427" s="0" t="s">
        <v>3</v>
      </c>
      <c r="E1427" s="0" t="s">
        <v>197</v>
      </c>
      <c r="F1427" s="0" t="n">
        <v>2020</v>
      </c>
      <c r="G1427" s="0" t="n">
        <v>6</v>
      </c>
      <c r="H1427" s="0" t="n">
        <v>1575.53</v>
      </c>
      <c r="I1427" s="0" t="n">
        <v>8839.7</v>
      </c>
      <c r="J1427" s="0" t="str">
        <f aca="false">I1427-H1427</f>
        <v>7,264.17 €</v>
      </c>
      <c r="K1427" s="0" t="str">
        <f aca="false">H1427/I1427</f>
        <v>17.82%</v>
      </c>
      <c r="L1427" s="0" t="str">
        <f aca="false">N1427/P1427</f>
        <v>0.25%</v>
      </c>
      <c r="M1427" s="0" t="n">
        <v>498</v>
      </c>
      <c r="N1427" s="0" t="n">
        <v>5240</v>
      </c>
      <c r="O1427" s="0" t="str">
        <f aca="false">H1427/N1427</f>
        <v>0.30 €</v>
      </c>
      <c r="P1427" s="0" t="n">
        <v>2118674</v>
      </c>
      <c r="Q1427" s="0" t="str">
        <f aca="false">I1427/H1427</f>
        <v>561%</v>
      </c>
      <c r="R1427" s="0" t="str">
        <f aca="false">I1427/M1427</f>
        <v>17.75 €</v>
      </c>
      <c r="S1427" s="0" t="str">
        <f aca="false">H1427/M1427</f>
        <v>3.16 €</v>
      </c>
      <c r="T1427" s="0" t="str">
        <f aca="false">M1427/N1427</f>
        <v>10%</v>
      </c>
    </row>
    <row r="1428" customFormat="false" ht="15.75" hidden="false" customHeight="true" outlineLevel="0" collapsed="false">
      <c r="B1428" s="0" t="s">
        <v>196</v>
      </c>
      <c r="C1428" s="0" t="s">
        <v>3</v>
      </c>
      <c r="E1428" s="0" t="s">
        <v>198</v>
      </c>
      <c r="F1428" s="0" t="n">
        <v>2020</v>
      </c>
      <c r="G1428" s="0" t="n">
        <v>6</v>
      </c>
      <c r="H1428" s="0" t="n">
        <v>35.68</v>
      </c>
      <c r="I1428" s="0" t="n">
        <v>177.1</v>
      </c>
      <c r="J1428" s="0" t="str">
        <f aca="false">I1428-H1428</f>
        <v>141.42 €</v>
      </c>
      <c r="K1428" s="0" t="str">
        <f aca="false">H1428/I1428</f>
        <v>20.15%</v>
      </c>
      <c r="L1428" s="0" t="str">
        <f aca="false">N1428/P1428</f>
        <v>0.50%</v>
      </c>
      <c r="M1428" s="0" t="n">
        <v>9</v>
      </c>
      <c r="N1428" s="0" t="n">
        <v>167</v>
      </c>
      <c r="O1428" s="0" t="str">
        <f aca="false">H1428/N1428</f>
        <v>0.21 €</v>
      </c>
      <c r="P1428" s="0" t="n">
        <v>33200</v>
      </c>
      <c r="Q1428" s="0" t="str">
        <f aca="false">I1428/H1428</f>
        <v>496%</v>
      </c>
      <c r="R1428" s="0" t="str">
        <f aca="false">I1428/M1428</f>
        <v>19.68 €</v>
      </c>
      <c r="S1428" s="0" t="str">
        <f aca="false">H1428/M1428</f>
        <v>3.96 €</v>
      </c>
      <c r="T1428" s="0" t="str">
        <f aca="false">M1428/N1428</f>
        <v>5%</v>
      </c>
    </row>
    <row r="1429" customFormat="false" ht="15.75" hidden="false" customHeight="true" outlineLevel="0" collapsed="false">
      <c r="B1429" s="0" t="s">
        <v>196</v>
      </c>
      <c r="C1429" s="0" t="s">
        <v>3</v>
      </c>
      <c r="E1429" s="0" t="s">
        <v>199</v>
      </c>
      <c r="F1429" s="0" t="n">
        <v>2020</v>
      </c>
      <c r="G1429" s="0" t="n">
        <v>6</v>
      </c>
      <c r="H1429" s="0" t="n">
        <v>185.72</v>
      </c>
      <c r="I1429" s="0" t="n">
        <v>514.6</v>
      </c>
      <c r="J1429" s="0" t="str">
        <f aca="false">I1429-H1429</f>
        <v>328.88 €</v>
      </c>
      <c r="K1429" s="0" t="str">
        <f aca="false">H1429/I1429</f>
        <v>36.09%</v>
      </c>
      <c r="L1429" s="0" t="str">
        <f aca="false">N1429/P1429</f>
        <v>0.39%</v>
      </c>
      <c r="M1429" s="0" t="n">
        <v>40</v>
      </c>
      <c r="N1429" s="0" t="n">
        <v>544</v>
      </c>
      <c r="O1429" s="0" t="str">
        <f aca="false">H1429/N1429</f>
        <v>0.34 €</v>
      </c>
      <c r="P1429" s="0" t="n">
        <v>138292</v>
      </c>
      <c r="Q1429" s="0" t="str">
        <f aca="false">I1429/H1429</f>
        <v>277%</v>
      </c>
      <c r="R1429" s="0" t="str">
        <f aca="false">I1429/M1429</f>
        <v>12.87 €</v>
      </c>
      <c r="S1429" s="0" t="str">
        <f aca="false">H1429/M1429</f>
        <v>4.64 €</v>
      </c>
      <c r="T1429" s="0" t="str">
        <f aca="false">M1429/N1429</f>
        <v>7%</v>
      </c>
    </row>
    <row r="1430" customFormat="false" ht="15.75" hidden="false" customHeight="true" outlineLevel="0" collapsed="false">
      <c r="B1430" s="0" t="s">
        <v>196</v>
      </c>
      <c r="C1430" s="0" t="s">
        <v>3</v>
      </c>
      <c r="E1430" s="0" t="s">
        <v>197</v>
      </c>
      <c r="F1430" s="0" t="n">
        <v>2020</v>
      </c>
      <c r="G1430" s="0" t="n">
        <v>7</v>
      </c>
      <c r="H1430" s="0" t="n">
        <v>928.37</v>
      </c>
      <c r="I1430" s="0" t="n">
        <v>5717.5</v>
      </c>
      <c r="J1430" s="0" t="str">
        <f aca="false">I1430-H1430</f>
        <v>4,789.13 €</v>
      </c>
      <c r="K1430" s="0" t="str">
        <f aca="false">H1430/I1430</f>
        <v>16.24%</v>
      </c>
      <c r="L1430" s="0" t="str">
        <f aca="false">N1430/P1430</f>
        <v>0.23%</v>
      </c>
      <c r="M1430" s="0" t="n">
        <v>310</v>
      </c>
      <c r="N1430" s="0" t="n">
        <v>3776</v>
      </c>
      <c r="O1430" s="0" t="str">
        <f aca="false">H1430/N1430</f>
        <v>0.25 €</v>
      </c>
      <c r="P1430" s="0" t="n">
        <v>1629478</v>
      </c>
      <c r="Q1430" s="0" t="str">
        <f aca="false">I1430/H1430</f>
        <v>616%</v>
      </c>
      <c r="R1430" s="0" t="str">
        <f aca="false">I1430/M1430</f>
        <v>18.44 €</v>
      </c>
      <c r="S1430" s="0" t="str">
        <f aca="false">H1430/M1430</f>
        <v>2.99 €</v>
      </c>
      <c r="T1430" s="0" t="str">
        <f aca="false">M1430/N1430</f>
        <v>8%</v>
      </c>
    </row>
    <row r="1431" customFormat="false" ht="15.75" hidden="false" customHeight="true" outlineLevel="0" collapsed="false">
      <c r="B1431" s="0" t="s">
        <v>196</v>
      </c>
      <c r="C1431" s="0" t="s">
        <v>3</v>
      </c>
      <c r="E1431" s="0" t="s">
        <v>198</v>
      </c>
      <c r="F1431" s="0" t="n">
        <v>2020</v>
      </c>
      <c r="G1431" s="0" t="n">
        <v>7</v>
      </c>
      <c r="H1431" s="0" t="n">
        <v>146.99</v>
      </c>
      <c r="I1431" s="0" t="n">
        <v>200.6</v>
      </c>
      <c r="J1431" s="0" t="str">
        <f aca="false">I1431-H1431</f>
        <v>53.61 €</v>
      </c>
      <c r="K1431" s="0" t="str">
        <f aca="false">H1431/I1431</f>
        <v>73.28%</v>
      </c>
      <c r="L1431" s="0" t="str">
        <f aca="false">N1431/P1431</f>
        <v>0.28%</v>
      </c>
      <c r="M1431" s="0" t="n">
        <v>14</v>
      </c>
      <c r="N1431" s="0" t="n">
        <v>469</v>
      </c>
      <c r="O1431" s="0" t="str">
        <f aca="false">H1431/N1431</f>
        <v>0.31 €</v>
      </c>
      <c r="P1431" s="0" t="n">
        <v>169370</v>
      </c>
      <c r="Q1431" s="0" t="str">
        <f aca="false">I1431/H1431</f>
        <v>136%</v>
      </c>
      <c r="R1431" s="0" t="str">
        <f aca="false">I1431/M1431</f>
        <v>14.33 €</v>
      </c>
      <c r="S1431" s="0" t="str">
        <f aca="false">H1431/M1431</f>
        <v>10.50 €</v>
      </c>
      <c r="T1431" s="0" t="str">
        <f aca="false">M1431/N1431</f>
        <v>3%</v>
      </c>
    </row>
    <row r="1432" customFormat="false" ht="15.75" hidden="false" customHeight="true" outlineLevel="0" collapsed="false">
      <c r="B1432" s="0" t="s">
        <v>196</v>
      </c>
      <c r="C1432" s="0" t="s">
        <v>3</v>
      </c>
      <c r="E1432" s="0" t="s">
        <v>199</v>
      </c>
      <c r="F1432" s="0" t="n">
        <v>2020</v>
      </c>
      <c r="G1432" s="0" t="n">
        <v>7</v>
      </c>
      <c r="H1432" s="0" t="n">
        <v>86.58</v>
      </c>
      <c r="I1432" s="0" t="n">
        <v>515.54</v>
      </c>
      <c r="J1432" s="0" t="str">
        <f aca="false">I1432-H1432</f>
        <v>428.96 €</v>
      </c>
      <c r="K1432" s="0" t="str">
        <f aca="false">H1432/I1432</f>
        <v>16.79%</v>
      </c>
      <c r="L1432" s="0" t="str">
        <f aca="false">N1432/P1432</f>
        <v>0.45%</v>
      </c>
      <c r="M1432" s="0" t="n">
        <v>27</v>
      </c>
      <c r="N1432" s="0" t="n">
        <v>325</v>
      </c>
      <c r="O1432" s="0" t="str">
        <f aca="false">H1432/N1432</f>
        <v>0.27 €</v>
      </c>
      <c r="P1432" s="0" t="n">
        <v>72604</v>
      </c>
      <c r="Q1432" s="0" t="str">
        <f aca="false">I1432/H1432</f>
        <v>595%</v>
      </c>
      <c r="R1432" s="0" t="str">
        <f aca="false">I1432/M1432</f>
        <v>19.09 €</v>
      </c>
      <c r="S1432" s="0" t="str">
        <f aca="false">H1432/M1432</f>
        <v>3.21 €</v>
      </c>
      <c r="T1432" s="0" t="str">
        <f aca="false">M1432/N1432</f>
        <v>8%</v>
      </c>
    </row>
    <row r="1433" customFormat="false" ht="15.75" hidden="false" customHeight="true" outlineLevel="0" collapsed="false">
      <c r="B1433" s="0" t="s">
        <v>200</v>
      </c>
      <c r="C1433" s="0" t="s">
        <v>3</v>
      </c>
      <c r="F1433" s="0" t="n">
        <v>2020</v>
      </c>
      <c r="G1433" s="0" t="n">
        <v>4</v>
      </c>
      <c r="H1433" s="0" t="n">
        <v>393.23</v>
      </c>
      <c r="I1433" s="0" t="n">
        <v>2641.04</v>
      </c>
      <c r="J1433" s="0" t="str">
        <f aca="false">I1433-H1433</f>
        <v>2,247.81 €</v>
      </c>
      <c r="K1433" s="0" t="str">
        <f aca="false">H1433/I1433</f>
        <v>14.89%</v>
      </c>
      <c r="L1433" s="0" t="str">
        <f aca="false">N1433/P1433</f>
        <v>0.27%</v>
      </c>
      <c r="M1433" s="0" t="n">
        <v>103</v>
      </c>
      <c r="N1433" s="0" t="n">
        <v>1812</v>
      </c>
      <c r="O1433" s="0" t="str">
        <f aca="false">H1433/N1433</f>
        <v>0.22 €</v>
      </c>
      <c r="P1433" s="0" t="n">
        <v>675099</v>
      </c>
      <c r="Q1433" s="0" t="str">
        <f aca="false">I1433/H1433</f>
        <v>672%</v>
      </c>
      <c r="R1433" s="0" t="str">
        <f aca="false">I1433/M1433</f>
        <v>25.64 €</v>
      </c>
      <c r="S1433" s="0" t="str">
        <f aca="false">H1433/M1433</f>
        <v>3.82 €</v>
      </c>
      <c r="T1433" s="0" t="str">
        <f aca="false">M1433/N1433</f>
        <v>6%</v>
      </c>
    </row>
    <row r="1434" customFormat="false" ht="15.75" hidden="false" customHeight="true" outlineLevel="0" collapsed="false">
      <c r="B1434" s="0" t="s">
        <v>200</v>
      </c>
      <c r="C1434" s="0" t="s">
        <v>3</v>
      </c>
      <c r="F1434" s="0" t="n">
        <v>2020</v>
      </c>
      <c r="G1434" s="0" t="n">
        <v>5</v>
      </c>
      <c r="H1434" s="0" t="n">
        <v>565.11</v>
      </c>
      <c r="I1434" s="0" t="n">
        <v>2295.97</v>
      </c>
      <c r="J1434" s="0" t="str">
        <f aca="false">I1434-H1434</f>
        <v>1,730.86 €</v>
      </c>
      <c r="K1434" s="0" t="str">
        <f aca="false">H1434/I1434</f>
        <v>24.61%</v>
      </c>
      <c r="L1434" s="0" t="str">
        <f aca="false">N1434/P1434</f>
        <v>0.25%</v>
      </c>
      <c r="M1434" s="0" t="n">
        <v>99</v>
      </c>
      <c r="N1434" s="0" t="n">
        <v>1821</v>
      </c>
      <c r="O1434" s="0" t="str">
        <f aca="false">H1434/N1434</f>
        <v>0.31 €</v>
      </c>
      <c r="P1434" s="0" t="n">
        <v>737987</v>
      </c>
      <c r="Q1434" s="0" t="str">
        <f aca="false">I1434/H1434</f>
        <v>406%</v>
      </c>
      <c r="R1434" s="0" t="str">
        <f aca="false">I1434/M1434</f>
        <v>23.19 €</v>
      </c>
      <c r="S1434" s="0" t="str">
        <f aca="false">H1434/M1434</f>
        <v>5.71 €</v>
      </c>
      <c r="T1434" s="0" t="str">
        <f aca="false">M1434/N1434</f>
        <v>5%</v>
      </c>
    </row>
    <row r="1435" customFormat="false" ht="15.75" hidden="false" customHeight="true" outlineLevel="0" collapsed="false">
      <c r="B1435" s="0" t="s">
        <v>200</v>
      </c>
      <c r="C1435" s="0" t="s">
        <v>3</v>
      </c>
      <c r="F1435" s="0" t="n">
        <v>2020</v>
      </c>
      <c r="G1435" s="0" t="n">
        <v>6</v>
      </c>
      <c r="H1435" s="0" t="n">
        <v>1307.81</v>
      </c>
      <c r="I1435" s="0" t="n">
        <v>4031.49</v>
      </c>
      <c r="J1435" s="0" t="str">
        <f aca="false">I1435-H1435</f>
        <v>2,723.68 €</v>
      </c>
      <c r="K1435" s="0" t="str">
        <f aca="false">H1435/I1435</f>
        <v>32.44%</v>
      </c>
      <c r="L1435" s="0" t="str">
        <f aca="false">N1435/P1435</f>
        <v>0.38%</v>
      </c>
      <c r="M1435" s="0" t="n">
        <v>176</v>
      </c>
      <c r="N1435" s="0" t="n">
        <v>2577</v>
      </c>
      <c r="O1435" s="0" t="str">
        <f aca="false">H1435/N1435</f>
        <v>0.51 €</v>
      </c>
      <c r="P1435" s="0" t="n">
        <v>685143</v>
      </c>
      <c r="Q1435" s="0" t="str">
        <f aca="false">I1435/H1435</f>
        <v>308%</v>
      </c>
      <c r="R1435" s="0" t="str">
        <f aca="false">I1435/M1435</f>
        <v>22.91 €</v>
      </c>
      <c r="S1435" s="0" t="str">
        <f aca="false">H1435/M1435</f>
        <v>7.43 €</v>
      </c>
      <c r="T1435" s="0" t="str">
        <f aca="false">M1435/N1435</f>
        <v>7%</v>
      </c>
    </row>
    <row r="1436" customFormat="false" ht="15.75" hidden="false" customHeight="true" outlineLevel="0" collapsed="false">
      <c r="B1436" s="0" t="s">
        <v>200</v>
      </c>
      <c r="C1436" s="0" t="s">
        <v>3</v>
      </c>
      <c r="F1436" s="0" t="n">
        <v>2020</v>
      </c>
      <c r="G1436" s="0" t="n">
        <v>7</v>
      </c>
      <c r="H1436" s="0" t="n">
        <v>759.31</v>
      </c>
      <c r="I1436" s="0" t="n">
        <v>2630.56</v>
      </c>
      <c r="J1436" s="0" t="str">
        <f aca="false">I1436-H1436</f>
        <v>1,871.25 €</v>
      </c>
      <c r="K1436" s="0" t="str">
        <f aca="false">H1436/I1436</f>
        <v>28.86%</v>
      </c>
      <c r="L1436" s="0" t="str">
        <f aca="false">N1436/P1436</f>
        <v>0.30%</v>
      </c>
      <c r="M1436" s="0" t="n">
        <v>112</v>
      </c>
      <c r="N1436" s="0" t="n">
        <v>1571</v>
      </c>
      <c r="O1436" s="0" t="str">
        <f aca="false">H1436/N1436</f>
        <v>0.48 €</v>
      </c>
      <c r="P1436" s="0" t="n">
        <v>518137</v>
      </c>
      <c r="Q1436" s="0" t="str">
        <f aca="false">I1436/H1436</f>
        <v>346%</v>
      </c>
      <c r="R1436" s="0" t="str">
        <f aca="false">I1436/M1436</f>
        <v>23.49 €</v>
      </c>
      <c r="S1436" s="0" t="str">
        <f aca="false">H1436/M1436</f>
        <v>6.78 €</v>
      </c>
      <c r="T1436" s="0" t="str">
        <f aca="false">M1436/N1436</f>
        <v>7%</v>
      </c>
    </row>
    <row r="1437" customFormat="false" ht="15.75" hidden="false" customHeight="true" outlineLevel="0" collapsed="false">
      <c r="B1437" s="0" t="s">
        <v>201</v>
      </c>
      <c r="C1437" s="0" t="s">
        <v>49</v>
      </c>
      <c r="F1437" s="0" t="n">
        <v>2020</v>
      </c>
      <c r="G1437" s="0" t="n">
        <v>4</v>
      </c>
      <c r="H1437" s="0" t="n">
        <v>240.65</v>
      </c>
      <c r="I1437" s="0" t="n">
        <v>112.56</v>
      </c>
      <c r="J1437" s="0" t="str">
        <f aca="false">I1437-H1437</f>
        <v>-£ 128.09</v>
      </c>
      <c r="K1437" s="0" t="str">
        <f aca="false">H1437/I1437</f>
        <v>213.80%</v>
      </c>
      <c r="L1437" s="0" t="str">
        <f aca="false">N1437/P1437</f>
        <v>0.54%</v>
      </c>
      <c r="M1437" s="0" t="n">
        <v>7</v>
      </c>
      <c r="N1437" s="0" t="n">
        <v>347</v>
      </c>
      <c r="O1437" s="0" t="str">
        <f aca="false">H1437/N1437</f>
        <v>0.69 €</v>
      </c>
      <c r="P1437" s="0" t="n">
        <v>64610</v>
      </c>
      <c r="Q1437" s="0" t="str">
        <f aca="false">I1437/H1437</f>
        <v>47%</v>
      </c>
      <c r="R1437" s="0" t="str">
        <f aca="false">I1437/M1437</f>
        <v>£ 16.08</v>
      </c>
      <c r="S1437" s="0" t="str">
        <f aca="false">H1437/M1437</f>
        <v>£ 34.38</v>
      </c>
      <c r="T1437" s="0" t="str">
        <f aca="false">M1437/N1437</f>
        <v>2%</v>
      </c>
    </row>
    <row r="1438" customFormat="false" ht="15.75" hidden="false" customHeight="true" outlineLevel="0" collapsed="false">
      <c r="B1438" s="0" t="s">
        <v>201</v>
      </c>
      <c r="C1438" s="0" t="s">
        <v>3</v>
      </c>
      <c r="F1438" s="0" t="n">
        <v>2020</v>
      </c>
      <c r="G1438" s="0" t="n">
        <v>4</v>
      </c>
      <c r="H1438" s="0" t="n">
        <v>515.61</v>
      </c>
      <c r="I1438" s="0" t="n">
        <v>2562.04</v>
      </c>
      <c r="J1438" s="0" t="str">
        <f aca="false">I1438-H1438</f>
        <v>2,046.43 €</v>
      </c>
      <c r="K1438" s="0" t="str">
        <f aca="false">H1438/I1438</f>
        <v>20.12%</v>
      </c>
      <c r="L1438" s="0" t="str">
        <f aca="false">N1438/P1438</f>
        <v>0.63%</v>
      </c>
      <c r="M1438" s="0" t="n">
        <v>109</v>
      </c>
      <c r="N1438" s="0" t="n">
        <v>1658</v>
      </c>
      <c r="O1438" s="0" t="str">
        <f aca="false">H1438/N1438</f>
        <v>0.31 €</v>
      </c>
      <c r="P1438" s="0" t="n">
        <v>262462</v>
      </c>
      <c r="Q1438" s="0" t="str">
        <f aca="false">I1438/H1438</f>
        <v>497%</v>
      </c>
      <c r="R1438" s="0" t="str">
        <f aca="false">I1438/M1438</f>
        <v>23.50 €</v>
      </c>
      <c r="S1438" s="0" t="str">
        <f aca="false">H1438/M1438</f>
        <v>4.73 €</v>
      </c>
      <c r="T1438" s="0" t="str">
        <f aca="false">M1438/N1438</f>
        <v>7%</v>
      </c>
    </row>
    <row r="1439" customFormat="false" ht="15.75" hidden="false" customHeight="true" outlineLevel="0" collapsed="false">
      <c r="B1439" s="0" t="s">
        <v>201</v>
      </c>
      <c r="C1439" s="0" t="s">
        <v>50</v>
      </c>
      <c r="F1439" s="0" t="n">
        <v>2020</v>
      </c>
      <c r="G1439" s="0" t="n">
        <v>4</v>
      </c>
      <c r="H1439" s="0" t="n">
        <v>111.22</v>
      </c>
      <c r="I1439" s="0" t="n">
        <v>49.84</v>
      </c>
      <c r="J1439" s="0" t="str">
        <f aca="false">I1439-H1439</f>
        <v>- 61.38 €</v>
      </c>
      <c r="K1439" s="0" t="str">
        <f aca="false">H1439/I1439</f>
        <v>223.15%</v>
      </c>
      <c r="L1439" s="0" t="str">
        <f aca="false">N1439/P1439</f>
        <v>1.00%</v>
      </c>
      <c r="M1439" s="0" t="n">
        <v>2</v>
      </c>
      <c r="N1439" s="0" t="n">
        <v>107</v>
      </c>
      <c r="O1439" s="0" t="str">
        <f aca="false">H1439/N1439</f>
        <v>1.04 €</v>
      </c>
      <c r="P1439" s="0" t="n">
        <v>10734</v>
      </c>
      <c r="Q1439" s="0" t="str">
        <f aca="false">I1439/H1439</f>
        <v>45%</v>
      </c>
      <c r="R1439" s="0" t="str">
        <f aca="false">I1439/M1439</f>
        <v>24.92 €</v>
      </c>
      <c r="S1439" s="0" t="str">
        <f aca="false">H1439/M1439</f>
        <v>55.61 €</v>
      </c>
      <c r="T1439" s="0" t="str">
        <f aca="false">M1439/N1439</f>
        <v>2%</v>
      </c>
    </row>
    <row r="1440" customFormat="false" ht="15.75" hidden="false" customHeight="true" outlineLevel="0" collapsed="false">
      <c r="B1440" s="0" t="s">
        <v>201</v>
      </c>
      <c r="C1440" s="0" t="s">
        <v>49</v>
      </c>
      <c r="F1440" s="0" t="n">
        <v>2020</v>
      </c>
      <c r="G1440" s="0" t="n">
        <v>5</v>
      </c>
      <c r="H1440" s="0" t="n">
        <v>75.49</v>
      </c>
      <c r="I1440" s="0" t="n">
        <v>321.6</v>
      </c>
      <c r="J1440" s="0" t="str">
        <f aca="false">I1440-H1440</f>
        <v>£ 246.11</v>
      </c>
      <c r="K1440" s="0" t="str">
        <f aca="false">H1440/I1440</f>
        <v>23.47%</v>
      </c>
      <c r="L1440" s="0" t="str">
        <f aca="false">N1440/P1440</f>
        <v>0.46%</v>
      </c>
      <c r="M1440" s="0" t="n">
        <v>21</v>
      </c>
      <c r="N1440" s="0" t="n">
        <v>187</v>
      </c>
      <c r="O1440" s="0" t="str">
        <f aca="false">H1440/N1440</f>
        <v>0.40 €</v>
      </c>
      <c r="P1440" s="0" t="n">
        <v>40996</v>
      </c>
      <c r="Q1440" s="0" t="str">
        <f aca="false">I1440/H1440</f>
        <v>426%</v>
      </c>
      <c r="R1440" s="0" t="str">
        <f aca="false">I1440/M1440</f>
        <v>£ 15.31</v>
      </c>
      <c r="S1440" s="0" t="str">
        <f aca="false">H1440/M1440</f>
        <v>£ 3.59</v>
      </c>
      <c r="T1440" s="0" t="str">
        <f aca="false">M1440/N1440</f>
        <v>11%</v>
      </c>
    </row>
    <row r="1441" customFormat="false" ht="15.75" hidden="false" customHeight="true" outlineLevel="0" collapsed="false">
      <c r="B1441" s="0" t="s">
        <v>201</v>
      </c>
      <c r="C1441" s="0" t="s">
        <v>3</v>
      </c>
      <c r="F1441" s="0" t="n">
        <v>2020</v>
      </c>
      <c r="G1441" s="0" t="n">
        <v>5</v>
      </c>
      <c r="H1441" s="0" t="n">
        <v>1472.31</v>
      </c>
      <c r="I1441" s="0" t="n">
        <v>8755.3</v>
      </c>
      <c r="J1441" s="0" t="str">
        <f aca="false">I1441-H1441</f>
        <v>7,282.99 €</v>
      </c>
      <c r="K1441" s="0" t="str">
        <f aca="false">H1441/I1441</f>
        <v>16.82%</v>
      </c>
      <c r="L1441" s="0" t="str">
        <f aca="false">N1441/P1441</f>
        <v>0.51%</v>
      </c>
      <c r="M1441" s="0" t="n">
        <v>375</v>
      </c>
      <c r="N1441" s="0" t="n">
        <v>6678</v>
      </c>
      <c r="O1441" s="0" t="str">
        <f aca="false">H1441/N1441</f>
        <v>0.22 €</v>
      </c>
      <c r="P1441" s="0" t="n">
        <v>1300088</v>
      </c>
      <c r="Q1441" s="0" t="str">
        <f aca="false">I1441/H1441</f>
        <v>595%</v>
      </c>
      <c r="R1441" s="0" t="str">
        <f aca="false">I1441/M1441</f>
        <v>23.35 €</v>
      </c>
      <c r="S1441" s="0" t="str">
        <f aca="false">H1441/M1441</f>
        <v>3.93 €</v>
      </c>
      <c r="T1441" s="0" t="str">
        <f aca="false">M1441/N1441</f>
        <v>6%</v>
      </c>
    </row>
    <row r="1442" customFormat="false" ht="15.75" hidden="false" customHeight="true" outlineLevel="0" collapsed="false">
      <c r="B1442" s="0" t="s">
        <v>201</v>
      </c>
      <c r="C1442" s="0" t="s">
        <v>50</v>
      </c>
      <c r="F1442" s="0" t="n">
        <v>2020</v>
      </c>
      <c r="G1442" s="0" t="n">
        <v>5</v>
      </c>
      <c r="H1442" s="0" t="n">
        <v>90.43</v>
      </c>
      <c r="I1442" s="0" t="n">
        <v>531.39</v>
      </c>
      <c r="J1442" s="0" t="str">
        <f aca="false">I1442-H1442</f>
        <v>440.96 €</v>
      </c>
      <c r="K1442" s="0" t="str">
        <f aca="false">H1442/I1442</f>
        <v>17.02%</v>
      </c>
      <c r="L1442" s="0" t="str">
        <f aca="false">N1442/P1442</f>
        <v>0.74%</v>
      </c>
      <c r="M1442" s="0" t="n">
        <v>30</v>
      </c>
      <c r="N1442" s="0" t="n">
        <v>203</v>
      </c>
      <c r="O1442" s="0" t="str">
        <f aca="false">H1442/N1442</f>
        <v>£ 0.45</v>
      </c>
      <c r="P1442" s="0" t="n">
        <v>27288</v>
      </c>
      <c r="Q1442" s="0" t="str">
        <f aca="false">I1442/H1442</f>
        <v>588%</v>
      </c>
      <c r="R1442" s="0" t="str">
        <f aca="false">I1442/M1442</f>
        <v>17.71 €</v>
      </c>
      <c r="S1442" s="0" t="str">
        <f aca="false">H1442/M1442</f>
        <v>3.01 €</v>
      </c>
      <c r="T1442" s="0" t="str">
        <f aca="false">M1442/N1442</f>
        <v>15%</v>
      </c>
    </row>
    <row r="1443" customFormat="false" ht="15.75" hidden="false" customHeight="true" outlineLevel="0" collapsed="false">
      <c r="B1443" s="0" t="s">
        <v>201</v>
      </c>
      <c r="C1443" s="0" t="s">
        <v>49</v>
      </c>
      <c r="F1443" s="0" t="n">
        <v>2020</v>
      </c>
      <c r="G1443" s="0" t="n">
        <v>6</v>
      </c>
      <c r="H1443" s="0" t="n">
        <v>282.44</v>
      </c>
      <c r="I1443" s="0" t="n">
        <v>609.75</v>
      </c>
      <c r="J1443" s="0" t="str">
        <f aca="false">I1443-H1443</f>
        <v>£ 327.31</v>
      </c>
      <c r="K1443" s="0" t="str">
        <f aca="false">H1443/I1443</f>
        <v>46.32%</v>
      </c>
      <c r="L1443" s="0" t="str">
        <f aca="false">N1443/P1443</f>
        <v>0.36%</v>
      </c>
      <c r="M1443" s="0" t="n">
        <v>51</v>
      </c>
      <c r="N1443" s="0" t="n">
        <v>1186</v>
      </c>
      <c r="O1443" s="0" t="str">
        <f aca="false">H1443/N1443</f>
        <v>£ 0.24</v>
      </c>
      <c r="P1443" s="0" t="n">
        <v>331197</v>
      </c>
      <c r="Q1443" s="0" t="str">
        <f aca="false">I1443/H1443</f>
        <v>216%</v>
      </c>
      <c r="R1443" s="0" t="str">
        <f aca="false">I1443/M1443</f>
        <v>£ 11.96</v>
      </c>
      <c r="S1443" s="0" t="str">
        <f aca="false">H1443/M1443</f>
        <v>£ 5.54</v>
      </c>
      <c r="T1443" s="0" t="str">
        <f aca="false">M1443/N1443</f>
        <v>4%</v>
      </c>
    </row>
    <row r="1444" customFormat="false" ht="15.75" hidden="false" customHeight="true" outlineLevel="0" collapsed="false">
      <c r="B1444" s="0" t="s">
        <v>201</v>
      </c>
      <c r="C1444" s="0" t="s">
        <v>3</v>
      </c>
      <c r="F1444" s="0" t="n">
        <v>2020</v>
      </c>
      <c r="G1444" s="0" t="n">
        <v>6</v>
      </c>
      <c r="H1444" s="0" t="n">
        <v>1628.06</v>
      </c>
      <c r="I1444" s="0" t="n">
        <v>8866.5</v>
      </c>
      <c r="J1444" s="0" t="str">
        <f aca="false">I1444-H1444</f>
        <v>7,238.44 €</v>
      </c>
      <c r="K1444" s="0" t="str">
        <f aca="false">H1444/I1444</f>
        <v>18.36%</v>
      </c>
      <c r="L1444" s="0" t="str">
        <f aca="false">N1444/P1444</f>
        <v>0.39%</v>
      </c>
      <c r="M1444" s="0" t="n">
        <v>379</v>
      </c>
      <c r="N1444" s="0" t="n">
        <v>7345</v>
      </c>
      <c r="O1444" s="0" t="str">
        <f aca="false">H1444/N1444</f>
        <v>0.22 €</v>
      </c>
      <c r="P1444" s="0" t="n">
        <v>1881843</v>
      </c>
      <c r="Q1444" s="0" t="str">
        <f aca="false">I1444/H1444</f>
        <v>545%</v>
      </c>
      <c r="R1444" s="0" t="str">
        <f aca="false">I1444/M1444</f>
        <v>23.39 €</v>
      </c>
      <c r="S1444" s="0" t="str">
        <f aca="false">H1444/M1444</f>
        <v>4.30 €</v>
      </c>
      <c r="T1444" s="0" t="str">
        <f aca="false">M1444/N1444</f>
        <v>5%</v>
      </c>
    </row>
    <row r="1445" customFormat="false" ht="15.75" hidden="false" customHeight="true" outlineLevel="0" collapsed="false">
      <c r="B1445" s="0" t="s">
        <v>201</v>
      </c>
      <c r="C1445" s="0" t="s">
        <v>50</v>
      </c>
      <c r="F1445" s="0" t="n">
        <v>2020</v>
      </c>
      <c r="G1445" s="0" t="n">
        <v>6</v>
      </c>
      <c r="H1445" s="0" t="n">
        <v>52.9</v>
      </c>
      <c r="I1445" s="0" t="n">
        <v>80.35</v>
      </c>
      <c r="J1445" s="0" t="str">
        <f aca="false">I1445-H1445</f>
        <v>27.45 €</v>
      </c>
      <c r="K1445" s="0" t="str">
        <f aca="false">H1445/I1445</f>
        <v>65.84%</v>
      </c>
      <c r="L1445" s="0" t="str">
        <f aca="false">N1445/P1445</f>
        <v>0.72%</v>
      </c>
      <c r="M1445" s="0" t="n">
        <v>6</v>
      </c>
      <c r="N1445" s="0" t="n">
        <v>247</v>
      </c>
      <c r="O1445" s="0" t="str">
        <f aca="false">H1445/N1445</f>
        <v>0.21 €</v>
      </c>
      <c r="P1445" s="0" t="n">
        <v>34244</v>
      </c>
      <c r="Q1445" s="0" t="str">
        <f aca="false">I1445/H1445</f>
        <v>152%</v>
      </c>
      <c r="R1445" s="0" t="str">
        <f aca="false">I1445/M1445</f>
        <v>13.39 €</v>
      </c>
      <c r="S1445" s="0" t="str">
        <f aca="false">H1445/M1445</f>
        <v>8.82 €</v>
      </c>
      <c r="T1445" s="0" t="str">
        <f aca="false">M1445/N1445</f>
        <v>2%</v>
      </c>
    </row>
    <row r="1446" customFormat="false" ht="15.75" hidden="false" customHeight="true" outlineLevel="0" collapsed="false">
      <c r="B1446" s="0" t="s">
        <v>201</v>
      </c>
      <c r="C1446" s="0" t="s">
        <v>51</v>
      </c>
      <c r="F1446" s="0" t="n">
        <v>2020</v>
      </c>
      <c r="G1446" s="0" t="n">
        <v>6</v>
      </c>
      <c r="H1446" s="0" t="n">
        <v>83.48</v>
      </c>
      <c r="I1446" s="0" t="n">
        <v>350.73</v>
      </c>
      <c r="J1446" s="0" t="str">
        <f aca="false">I1446-H1446</f>
        <v>267.25 €</v>
      </c>
      <c r="K1446" s="0" t="str">
        <f aca="false">H1446/I1446</f>
        <v>23.80%</v>
      </c>
      <c r="L1446" s="0" t="str">
        <f aca="false">N1446/P1446</f>
        <v>0.41%</v>
      </c>
      <c r="M1446" s="0" t="n">
        <v>14</v>
      </c>
      <c r="N1446" s="0" t="n">
        <v>502</v>
      </c>
      <c r="O1446" s="0" t="str">
        <f aca="false">H1446/N1446</f>
        <v>0.17 €</v>
      </c>
      <c r="P1446" s="0" t="n">
        <v>123590</v>
      </c>
      <c r="Q1446" s="0" t="str">
        <f aca="false">I1446/H1446</f>
        <v>420%</v>
      </c>
      <c r="R1446" s="0" t="str">
        <f aca="false">I1446/M1446</f>
        <v>25.05 €</v>
      </c>
      <c r="S1446" s="0" t="str">
        <f aca="false">H1446/M1446</f>
        <v>5.96 €</v>
      </c>
      <c r="T1446" s="0" t="str">
        <f aca="false">M1446/N1446</f>
        <v>3%</v>
      </c>
    </row>
    <row r="1447" customFormat="false" ht="15.75" hidden="false" customHeight="true" outlineLevel="0" collapsed="false">
      <c r="B1447" s="0" t="s">
        <v>201</v>
      </c>
      <c r="C1447" s="0" t="s">
        <v>52</v>
      </c>
      <c r="F1447" s="0" t="n">
        <v>2020</v>
      </c>
      <c r="G1447" s="0" t="n">
        <v>6</v>
      </c>
      <c r="H1447" s="0" t="n">
        <v>28.74</v>
      </c>
      <c r="I1447" s="0" t="n">
        <v>78.14</v>
      </c>
      <c r="J1447" s="0" t="str">
        <f aca="false">I1447-H1447</f>
        <v>49.40 €</v>
      </c>
      <c r="K1447" s="0" t="str">
        <f aca="false">H1447/I1447</f>
        <v>36.78%</v>
      </c>
      <c r="L1447" s="0" t="str">
        <f aca="false">N1447/P1447</f>
        <v>0.38%</v>
      </c>
      <c r="M1447" s="0" t="n">
        <v>4</v>
      </c>
      <c r="N1447" s="0" t="n">
        <v>135</v>
      </c>
      <c r="O1447" s="0" t="str">
        <f aca="false">H1447/N1447</f>
        <v>0.21 €</v>
      </c>
      <c r="P1447" s="0" t="n">
        <v>35598</v>
      </c>
      <c r="Q1447" s="0" t="str">
        <f aca="false">I1447/H1447</f>
        <v>272%</v>
      </c>
      <c r="R1447" s="0" t="str">
        <f aca="false">I1447/M1447</f>
        <v>19.54 €</v>
      </c>
      <c r="S1447" s="0" t="str">
        <f aca="false">H1447/M1447</f>
        <v>7.19 €</v>
      </c>
      <c r="T1447" s="0" t="str">
        <f aca="false">M1447/N1447</f>
        <v>3%</v>
      </c>
    </row>
    <row r="1448" customFormat="false" ht="15.75" hidden="false" customHeight="true" outlineLevel="0" collapsed="false">
      <c r="B1448" s="0" t="s">
        <v>201</v>
      </c>
      <c r="C1448" s="0" t="s">
        <v>49</v>
      </c>
      <c r="F1448" s="0" t="n">
        <v>2020</v>
      </c>
      <c r="G1448" s="0" t="n">
        <v>7</v>
      </c>
      <c r="H1448" s="0" t="n">
        <v>196.31</v>
      </c>
      <c r="I1448" s="0" t="n">
        <v>528.77</v>
      </c>
      <c r="J1448" s="0" t="str">
        <f aca="false">I1448-H1448</f>
        <v>£ 332.46</v>
      </c>
      <c r="K1448" s="0" t="str">
        <f aca="false">H1448/I1448</f>
        <v>37.13%</v>
      </c>
      <c r="L1448" s="0" t="str">
        <f aca="false">N1448/P1448</f>
        <v>0.54%</v>
      </c>
      <c r="M1448" s="0" t="n">
        <v>37</v>
      </c>
      <c r="N1448" s="0" t="n">
        <v>957</v>
      </c>
      <c r="O1448" s="0" t="str">
        <f aca="false">H1448/N1448</f>
        <v>£ 0.21</v>
      </c>
      <c r="P1448" s="0" t="n">
        <v>177145</v>
      </c>
      <c r="Q1448" s="0" t="str">
        <f aca="false">I1448/H1448</f>
        <v>269%</v>
      </c>
      <c r="R1448" s="0" t="str">
        <f aca="false">I1448/M1448</f>
        <v>£ 14.29</v>
      </c>
      <c r="S1448" s="0" t="str">
        <f aca="false">H1448/M1448</f>
        <v>£ 5.31</v>
      </c>
      <c r="T1448" s="0" t="str">
        <f aca="false">M1448/N1448</f>
        <v>4%</v>
      </c>
    </row>
    <row r="1449" customFormat="false" ht="15.75" hidden="false" customHeight="true" outlineLevel="0" collapsed="false">
      <c r="B1449" s="0" t="s">
        <v>201</v>
      </c>
      <c r="C1449" s="0" t="s">
        <v>3</v>
      </c>
      <c r="F1449" s="0" t="n">
        <v>2020</v>
      </c>
      <c r="G1449" s="0" t="n">
        <v>7</v>
      </c>
      <c r="H1449" s="0" t="n">
        <v>2521.8</v>
      </c>
      <c r="I1449" s="0" t="n">
        <v>17165.81</v>
      </c>
      <c r="J1449" s="0" t="str">
        <f aca="false">I1449-H1449</f>
        <v>14,644.01 €</v>
      </c>
      <c r="K1449" s="0" t="str">
        <f aca="false">H1449/I1449</f>
        <v>14.69%</v>
      </c>
      <c r="L1449" s="0" t="str">
        <f aca="false">N1449/P1449</f>
        <v>0.52%</v>
      </c>
      <c r="M1449" s="0" t="n">
        <v>709</v>
      </c>
      <c r="N1449" s="0" t="n">
        <v>10040</v>
      </c>
      <c r="O1449" s="0" t="str">
        <f aca="false">H1449/N1449</f>
        <v>0.25 €</v>
      </c>
      <c r="P1449" s="0" t="n">
        <v>1921607</v>
      </c>
      <c r="Q1449" s="0" t="str">
        <f aca="false">I1449/H1449</f>
        <v>681%</v>
      </c>
      <c r="R1449" s="0" t="str">
        <f aca="false">I1449/M1449</f>
        <v>24.21 €</v>
      </c>
      <c r="S1449" s="0" t="str">
        <f aca="false">H1449/M1449</f>
        <v>3.56 €</v>
      </c>
      <c r="T1449" s="0" t="str">
        <f aca="false">M1449/N1449</f>
        <v>7%</v>
      </c>
    </row>
    <row r="1450" customFormat="false" ht="15.75" hidden="false" customHeight="true" outlineLevel="0" collapsed="false">
      <c r="B1450" s="0" t="s">
        <v>201</v>
      </c>
      <c r="C1450" s="0" t="s">
        <v>50</v>
      </c>
      <c r="F1450" s="0" t="n">
        <v>2020</v>
      </c>
      <c r="G1450" s="0" t="n">
        <v>7</v>
      </c>
      <c r="H1450" s="0" t="n">
        <v>77.88</v>
      </c>
      <c r="I1450" s="0" t="n">
        <v>467.79</v>
      </c>
      <c r="J1450" s="0" t="str">
        <f aca="false">I1450-H1450</f>
        <v>389.91 €</v>
      </c>
      <c r="K1450" s="0" t="str">
        <f aca="false">H1450/I1450</f>
        <v>16.65%</v>
      </c>
      <c r="L1450" s="0" t="str">
        <f aca="false">N1450/P1450</f>
        <v>0.59%</v>
      </c>
      <c r="M1450" s="0" t="n">
        <v>25</v>
      </c>
      <c r="N1450" s="0" t="n">
        <v>431</v>
      </c>
      <c r="O1450" s="0" t="str">
        <f aca="false">H1450/N1450</f>
        <v>0.18 €</v>
      </c>
      <c r="P1450" s="0" t="n">
        <v>72652</v>
      </c>
      <c r="Q1450" s="0" t="str">
        <f aca="false">I1450/H1450</f>
        <v>601%</v>
      </c>
      <c r="R1450" s="0" t="str">
        <f aca="false">I1450/M1450</f>
        <v>18.71 €</v>
      </c>
      <c r="S1450" s="0" t="str">
        <f aca="false">H1450/M1450</f>
        <v>3.12 €</v>
      </c>
      <c r="T1450" s="0" t="str">
        <f aca="false">M1450/N1450</f>
        <v>6%</v>
      </c>
    </row>
    <row r="1451" customFormat="false" ht="15.75" hidden="false" customHeight="true" outlineLevel="0" collapsed="false">
      <c r="B1451" s="0" t="s">
        <v>201</v>
      </c>
      <c r="C1451" s="0" t="s">
        <v>51</v>
      </c>
      <c r="F1451" s="0" t="n">
        <v>2020</v>
      </c>
      <c r="G1451" s="0" t="n">
        <v>7</v>
      </c>
      <c r="H1451" s="0" t="n">
        <v>146.67</v>
      </c>
      <c r="I1451" s="0" t="n">
        <v>481.71</v>
      </c>
      <c r="J1451" s="0" t="str">
        <f aca="false">I1451-H1451</f>
        <v>335.04 €</v>
      </c>
      <c r="K1451" s="0" t="str">
        <f aca="false">H1451/I1451</f>
        <v>30.45%</v>
      </c>
      <c r="L1451" s="0" t="str">
        <f aca="false">N1451/P1451</f>
        <v>0.55%</v>
      </c>
      <c r="M1451" s="0" t="n">
        <v>21</v>
      </c>
      <c r="N1451" s="0" t="n">
        <v>877</v>
      </c>
      <c r="O1451" s="0" t="str">
        <f aca="false">H1451/N1451</f>
        <v>0.17 €</v>
      </c>
      <c r="P1451" s="0" t="n">
        <v>160163</v>
      </c>
      <c r="Q1451" s="0" t="str">
        <f aca="false">I1451/H1451</f>
        <v>328%</v>
      </c>
      <c r="R1451" s="0" t="str">
        <f aca="false">I1451/M1451</f>
        <v>22.94 €</v>
      </c>
      <c r="S1451" s="0" t="str">
        <f aca="false">H1451/M1451</f>
        <v>6.98 €</v>
      </c>
      <c r="T1451" s="0" t="str">
        <f aca="false">M1451/N1451</f>
        <v>2%</v>
      </c>
    </row>
    <row r="1452" customFormat="false" ht="15.75" hidden="false" customHeight="true" outlineLevel="0" collapsed="false">
      <c r="B1452" s="0" t="s">
        <v>201</v>
      </c>
      <c r="C1452" s="0" t="s">
        <v>52</v>
      </c>
      <c r="F1452" s="0" t="n">
        <v>2020</v>
      </c>
      <c r="G1452" s="0" t="n">
        <v>7</v>
      </c>
      <c r="H1452" s="0" t="n">
        <v>96.5</v>
      </c>
      <c r="I1452" s="0" t="n">
        <v>218.73</v>
      </c>
      <c r="J1452" s="0" t="str">
        <f aca="false">I1452-H1452</f>
        <v>122.23 €</v>
      </c>
      <c r="K1452" s="0" t="str">
        <f aca="false">H1452/I1452</f>
        <v>44.12%</v>
      </c>
      <c r="L1452" s="0" t="str">
        <f aca="false">N1452/P1452</f>
        <v>0.47%</v>
      </c>
      <c r="M1452" s="0" t="n">
        <v>11</v>
      </c>
      <c r="N1452" s="0" t="n">
        <v>546</v>
      </c>
      <c r="O1452" s="0" t="str">
        <f aca="false">H1452/N1452</f>
        <v>0.18 €</v>
      </c>
      <c r="P1452" s="0" t="n">
        <v>115631</v>
      </c>
      <c r="Q1452" s="0" t="str">
        <f aca="false">I1452/H1452</f>
        <v>227%</v>
      </c>
      <c r="R1452" s="0" t="str">
        <f aca="false">I1452/M1452</f>
        <v>19.88 €</v>
      </c>
      <c r="S1452" s="0" t="str">
        <f aca="false">H1452/M1452</f>
        <v>8.77 €</v>
      </c>
      <c r="T1452" s="0" t="str">
        <f aca="false">M1452/N1452</f>
        <v>2%</v>
      </c>
    </row>
    <row r="1453" customFormat="false" ht="15.75" hidden="false" customHeight="true" outlineLevel="0" collapsed="false">
      <c r="B1453" s="0" t="s">
        <v>202</v>
      </c>
      <c r="C1453" s="0" t="s">
        <v>3</v>
      </c>
      <c r="F1453" s="0" t="n">
        <v>2020</v>
      </c>
      <c r="G1453" s="0" t="n">
        <v>5</v>
      </c>
      <c r="H1453" s="0" t="n">
        <v>41.18</v>
      </c>
      <c r="I1453" s="0" t="n">
        <v>137.91</v>
      </c>
      <c r="J1453" s="0" t="str">
        <f aca="false">I1453-H1453</f>
        <v>96.73 €</v>
      </c>
      <c r="K1453" s="0" t="str">
        <f aca="false">H1453/I1453</f>
        <v>29.86%</v>
      </c>
      <c r="L1453" s="0" t="str">
        <f aca="false">N1453/P1453</f>
        <v>0.37%</v>
      </c>
      <c r="M1453" s="0" t="n">
        <v>9</v>
      </c>
      <c r="N1453" s="0" t="n">
        <v>228</v>
      </c>
      <c r="O1453" s="0" t="str">
        <f aca="false">H1453/N1453</f>
        <v>0.18 €</v>
      </c>
      <c r="P1453" s="0" t="n">
        <v>61024</v>
      </c>
      <c r="Q1453" s="0" t="str">
        <f aca="false">I1453/H1453</f>
        <v>335%</v>
      </c>
      <c r="R1453" s="0" t="str">
        <f aca="false">I1453/M1453</f>
        <v>15.32 €</v>
      </c>
      <c r="S1453" s="0" t="str">
        <f aca="false">H1453/M1453</f>
        <v>4.58 €</v>
      </c>
      <c r="T1453" s="0" t="str">
        <f aca="false">M1453/N1453</f>
        <v>4%</v>
      </c>
    </row>
    <row r="1454" customFormat="false" ht="15.75" hidden="false" customHeight="true" outlineLevel="0" collapsed="false">
      <c r="B1454" s="0" t="s">
        <v>202</v>
      </c>
      <c r="C1454" s="0" t="s">
        <v>3</v>
      </c>
      <c r="F1454" s="0" t="n">
        <v>2020</v>
      </c>
      <c r="G1454" s="0" t="n">
        <v>6</v>
      </c>
      <c r="H1454" s="0" t="n">
        <v>186.86</v>
      </c>
      <c r="I1454" s="0" t="n">
        <v>1463.03</v>
      </c>
      <c r="J1454" s="0" t="str">
        <f aca="false">I1454-H1454</f>
        <v>1,276.17 €</v>
      </c>
      <c r="K1454" s="0" t="str">
        <f aca="false">H1454/I1454</f>
        <v>12.77%</v>
      </c>
      <c r="L1454" s="0" t="str">
        <f aca="false">N1454/P1454</f>
        <v>0.49%</v>
      </c>
      <c r="M1454" s="0" t="n">
        <v>85</v>
      </c>
      <c r="N1454" s="0" t="n">
        <v>921</v>
      </c>
      <c r="O1454" s="0" t="str">
        <f aca="false">H1454/N1454</f>
        <v>0.20 €</v>
      </c>
      <c r="P1454" s="0" t="n">
        <v>187198</v>
      </c>
      <c r="Q1454" s="0" t="str">
        <f aca="false">I1454/H1454</f>
        <v>783%</v>
      </c>
      <c r="R1454" s="0" t="str">
        <f aca="false">I1454/M1454</f>
        <v>17.21 €</v>
      </c>
      <c r="S1454" s="0" t="str">
        <f aca="false">H1454/M1454</f>
        <v>2.20 €</v>
      </c>
      <c r="T1454" s="0" t="str">
        <f aca="false">M1454/N1454</f>
        <v>9%</v>
      </c>
    </row>
    <row r="1455" customFormat="false" ht="15.75" hidden="false" customHeight="true" outlineLevel="0" collapsed="false">
      <c r="B1455" s="0" t="s">
        <v>202</v>
      </c>
      <c r="C1455" s="0" t="s">
        <v>3</v>
      </c>
      <c r="F1455" s="0" t="n">
        <v>2020</v>
      </c>
      <c r="G1455" s="0" t="n">
        <v>7</v>
      </c>
      <c r="H1455" s="0" t="n">
        <v>309.74</v>
      </c>
      <c r="I1455" s="0" t="n">
        <v>3108.97</v>
      </c>
      <c r="J1455" s="0" t="str">
        <f aca="false">I1455-H1455</f>
        <v>2,799.23 €</v>
      </c>
      <c r="K1455" s="0" t="str">
        <f aca="false">H1455/I1455</f>
        <v>9.96%</v>
      </c>
      <c r="L1455" s="0" t="str">
        <f aca="false">N1455/P1455</f>
        <v>0.39%</v>
      </c>
      <c r="M1455" s="0" t="n">
        <v>158</v>
      </c>
      <c r="N1455" s="0" t="n">
        <v>1324</v>
      </c>
      <c r="O1455" s="0" t="str">
        <f aca="false">H1455/N1455</f>
        <v>0.23 €</v>
      </c>
      <c r="P1455" s="0" t="n">
        <v>341803</v>
      </c>
      <c r="Q1455" s="0" t="str">
        <f aca="false">I1455/H1455</f>
        <v>1004%</v>
      </c>
      <c r="R1455" s="0" t="str">
        <f aca="false">I1455/M1455</f>
        <v>19.68 €</v>
      </c>
      <c r="S1455" s="0" t="str">
        <f aca="false">H1455/M1455</f>
        <v>1.96 €</v>
      </c>
      <c r="T1455" s="0" t="str">
        <f aca="false">M1455/N1455</f>
        <v>12%</v>
      </c>
    </row>
    <row r="1456" customFormat="false" ht="15.75" hidden="false" customHeight="true" outlineLevel="0" collapsed="false">
      <c r="B1456" s="0" t="s">
        <v>203</v>
      </c>
      <c r="C1456" s="0" t="s">
        <v>49</v>
      </c>
      <c r="F1456" s="0" t="n">
        <v>2020</v>
      </c>
      <c r="G1456" s="0" t="n">
        <v>4</v>
      </c>
      <c r="H1456" s="0" t="n">
        <v>0</v>
      </c>
      <c r="I1456" s="0" t="n">
        <v>825.44</v>
      </c>
      <c r="J1456" s="0" t="str">
        <f aca="false">I1456-H1456</f>
        <v>£ 825.44</v>
      </c>
      <c r="K1456" s="0" t="str">
        <f aca="false">H1456/I1456</f>
        <v>0.00%</v>
      </c>
    </row>
    <row r="1457" customFormat="false" ht="15.75" hidden="false" customHeight="true" outlineLevel="0" collapsed="false">
      <c r="B1457" s="0" t="s">
        <v>203</v>
      </c>
      <c r="C1457" s="0" t="s">
        <v>3</v>
      </c>
      <c r="F1457" s="0" t="n">
        <v>2020</v>
      </c>
      <c r="G1457" s="0" t="n">
        <v>4</v>
      </c>
      <c r="H1457" s="0" t="n">
        <v>13.77</v>
      </c>
      <c r="I1457" s="0" t="n">
        <v>3476.52</v>
      </c>
      <c r="J1457" s="0" t="str">
        <f aca="false">I1457-H1457</f>
        <v>3,462.75 €</v>
      </c>
      <c r="K1457" s="0" t="str">
        <f aca="false">H1457/I1457</f>
        <v>0.40%</v>
      </c>
    </row>
    <row r="1458" customFormat="false" ht="15.75" hidden="false" customHeight="true" outlineLevel="0" collapsed="false">
      <c r="B1458" s="0" t="s">
        <v>203</v>
      </c>
      <c r="C1458" s="0" t="s">
        <v>50</v>
      </c>
      <c r="F1458" s="0" t="n">
        <v>2020</v>
      </c>
      <c r="G1458" s="0" t="n">
        <v>4</v>
      </c>
      <c r="H1458" s="0" t="n">
        <v>41.89</v>
      </c>
      <c r="I1458" s="0" t="n">
        <v>12811.39</v>
      </c>
      <c r="J1458" s="0" t="str">
        <f aca="false">I1458-H1458</f>
        <v>12,769.50 €</v>
      </c>
      <c r="K1458" s="0" t="str">
        <f aca="false">H1458/I1458</f>
        <v>0.33%</v>
      </c>
    </row>
    <row r="1459" customFormat="false" ht="15.75" hidden="false" customHeight="true" outlineLevel="0" collapsed="false">
      <c r="B1459" s="0" t="s">
        <v>203</v>
      </c>
      <c r="C1459" s="0" t="s">
        <v>51</v>
      </c>
      <c r="F1459" s="0" t="n">
        <v>2020</v>
      </c>
      <c r="G1459" s="0" t="n">
        <v>4</v>
      </c>
      <c r="H1459" s="0" t="n">
        <v>0</v>
      </c>
      <c r="I1459" s="0" t="n">
        <v>508.6</v>
      </c>
      <c r="J1459" s="0" t="str">
        <f aca="false">I1459-H1459</f>
        <v>508.60 €</v>
      </c>
      <c r="K1459" s="0" t="str">
        <f aca="false">H1459/I1459</f>
        <v>0.00%</v>
      </c>
    </row>
    <row r="1460" customFormat="false" ht="15.75" hidden="false" customHeight="true" outlineLevel="0" collapsed="false">
      <c r="B1460" s="0" t="s">
        <v>203</v>
      </c>
      <c r="C1460" s="0" t="s">
        <v>52</v>
      </c>
      <c r="F1460" s="0" t="n">
        <v>2020</v>
      </c>
      <c r="G1460" s="0" t="n">
        <v>4</v>
      </c>
      <c r="H1460" s="0" t="n">
        <v>0</v>
      </c>
      <c r="I1460" s="0" t="n">
        <v>788.8</v>
      </c>
      <c r="J1460" s="0" t="str">
        <f aca="false">I1460-H1460</f>
        <v>788.80 €</v>
      </c>
      <c r="K1460" s="0" t="str">
        <f aca="false">H1460/I1460</f>
        <v>0.00%</v>
      </c>
    </row>
    <row r="1461" customFormat="false" ht="15.75" hidden="false" customHeight="true" outlineLevel="0" collapsed="false">
      <c r="B1461" s="0" t="s">
        <v>203</v>
      </c>
      <c r="C1461" s="0" t="s">
        <v>49</v>
      </c>
      <c r="F1461" s="0" t="n">
        <v>2020</v>
      </c>
      <c r="G1461" s="0" t="n">
        <v>5</v>
      </c>
      <c r="H1461" s="0" t="n">
        <v>176.51</v>
      </c>
      <c r="I1461" s="0" t="n">
        <v>928.65</v>
      </c>
      <c r="J1461" s="0" t="str">
        <f aca="false">I1461-H1461</f>
        <v>£ 752.14</v>
      </c>
      <c r="K1461" s="0" t="str">
        <f aca="false">H1461/I1461</f>
        <v>19.01%</v>
      </c>
    </row>
    <row r="1462" customFormat="false" ht="15.75" hidden="false" customHeight="true" outlineLevel="0" collapsed="false">
      <c r="B1462" s="0" t="s">
        <v>203</v>
      </c>
      <c r="C1462" s="0" t="s">
        <v>3</v>
      </c>
      <c r="F1462" s="0" t="n">
        <v>2020</v>
      </c>
      <c r="G1462" s="0" t="n">
        <v>5</v>
      </c>
      <c r="H1462" s="0" t="n">
        <v>444.76</v>
      </c>
      <c r="I1462" s="0" t="n">
        <v>10758.11</v>
      </c>
      <c r="J1462" s="0" t="str">
        <f aca="false">I1462-H1462</f>
        <v>10,313.35 €</v>
      </c>
      <c r="K1462" s="0" t="str">
        <f aca="false">H1462/I1462</f>
        <v>4.13%</v>
      </c>
    </row>
    <row r="1463" customFormat="false" ht="15.75" hidden="false" customHeight="true" outlineLevel="0" collapsed="false">
      <c r="B1463" s="0" t="s">
        <v>203</v>
      </c>
      <c r="C1463" s="0" t="s">
        <v>50</v>
      </c>
      <c r="F1463" s="0" t="n">
        <v>2020</v>
      </c>
      <c r="G1463" s="0" t="n">
        <v>5</v>
      </c>
      <c r="H1463" s="0" t="n">
        <v>516</v>
      </c>
      <c r="I1463" s="0" t="n">
        <v>6001.95</v>
      </c>
      <c r="J1463" s="0" t="str">
        <f aca="false">I1463-H1463</f>
        <v>5,485.95 €</v>
      </c>
      <c r="K1463" s="0" t="str">
        <f aca="false">H1463/I1463</f>
        <v>8.60%</v>
      </c>
    </row>
    <row r="1464" customFormat="false" ht="15.75" hidden="false" customHeight="true" outlineLevel="0" collapsed="false">
      <c r="B1464" s="0" t="s">
        <v>203</v>
      </c>
      <c r="C1464" s="0" t="s">
        <v>51</v>
      </c>
      <c r="F1464" s="0" t="n">
        <v>2020</v>
      </c>
      <c r="G1464" s="0" t="n">
        <v>5</v>
      </c>
      <c r="H1464" s="0" t="n">
        <v>87.89</v>
      </c>
      <c r="I1464" s="0" t="n">
        <v>725.9</v>
      </c>
      <c r="J1464" s="0" t="str">
        <f aca="false">I1464-H1464</f>
        <v>638.01 €</v>
      </c>
      <c r="K1464" s="0" t="str">
        <f aca="false">H1464/I1464</f>
        <v>12.11%</v>
      </c>
    </row>
    <row r="1465" customFormat="false" ht="15.75" hidden="false" customHeight="true" outlineLevel="0" collapsed="false">
      <c r="B1465" s="0" t="s">
        <v>203</v>
      </c>
      <c r="C1465" s="0" t="s">
        <v>52</v>
      </c>
      <c r="F1465" s="0" t="n">
        <v>2020</v>
      </c>
      <c r="G1465" s="0" t="n">
        <v>5</v>
      </c>
      <c r="H1465" s="0" t="n">
        <v>122.61</v>
      </c>
      <c r="I1465" s="0" t="n">
        <v>1691.34</v>
      </c>
      <c r="J1465" s="0" t="str">
        <f aca="false">I1465-H1465</f>
        <v>1,568.73 €</v>
      </c>
      <c r="K1465" s="0" t="str">
        <f aca="false">H1465/I1465</f>
        <v>7.25%</v>
      </c>
    </row>
    <row r="1466" customFormat="false" ht="15.75" hidden="false" customHeight="true" outlineLevel="0" collapsed="false">
      <c r="B1466" s="0" t="s">
        <v>203</v>
      </c>
      <c r="C1466" s="0" t="s">
        <v>49</v>
      </c>
      <c r="F1466" s="0" t="n">
        <v>2020</v>
      </c>
      <c r="G1466" s="0" t="n">
        <v>6</v>
      </c>
      <c r="H1466" s="0" t="n">
        <v>415.08</v>
      </c>
      <c r="I1466" s="0" t="n">
        <v>1817.94</v>
      </c>
      <c r="J1466" s="0" t="str">
        <f aca="false">I1466-H1466</f>
        <v>1,402.86 €</v>
      </c>
      <c r="K1466" s="0" t="str">
        <f aca="false">H1466/I1466</f>
        <v>22.83%</v>
      </c>
    </row>
    <row r="1467" customFormat="false" ht="15.75" hidden="false" customHeight="true" outlineLevel="0" collapsed="false">
      <c r="B1467" s="0" t="s">
        <v>203</v>
      </c>
      <c r="C1467" s="0" t="s">
        <v>3</v>
      </c>
      <c r="F1467" s="0" t="n">
        <v>2020</v>
      </c>
      <c r="G1467" s="0" t="n">
        <v>6</v>
      </c>
      <c r="H1467" s="0" t="n">
        <v>399.93</v>
      </c>
      <c r="I1467" s="0" t="n">
        <v>16095.36</v>
      </c>
      <c r="J1467" s="0" t="str">
        <f aca="false">I1467-H1467</f>
        <v>15,695.43 €</v>
      </c>
      <c r="K1467" s="0" t="str">
        <f aca="false">H1467/I1467</f>
        <v>2.48%</v>
      </c>
    </row>
    <row r="1468" customFormat="false" ht="15.75" hidden="false" customHeight="true" outlineLevel="0" collapsed="false">
      <c r="B1468" s="0" t="s">
        <v>203</v>
      </c>
      <c r="C1468" s="0" t="s">
        <v>50</v>
      </c>
      <c r="F1468" s="0" t="n">
        <v>2020</v>
      </c>
      <c r="G1468" s="0" t="n">
        <v>6</v>
      </c>
      <c r="H1468" s="0" t="n">
        <v>323</v>
      </c>
      <c r="I1468" s="0" t="n">
        <v>4903.2</v>
      </c>
      <c r="J1468" s="0" t="str">
        <f aca="false">I1468-H1468</f>
        <v>4,580.20 €</v>
      </c>
      <c r="K1468" s="0" t="str">
        <f aca="false">H1468/I1468</f>
        <v>6.59%</v>
      </c>
    </row>
    <row r="1469" customFormat="false" ht="15.75" hidden="false" customHeight="true" outlineLevel="0" collapsed="false">
      <c r="B1469" s="0" t="s">
        <v>203</v>
      </c>
      <c r="C1469" s="0" t="s">
        <v>51</v>
      </c>
      <c r="F1469" s="0" t="n">
        <v>2020</v>
      </c>
      <c r="G1469" s="0" t="n">
        <v>6</v>
      </c>
      <c r="H1469" s="0" t="n">
        <v>192.4</v>
      </c>
      <c r="I1469" s="0" t="n">
        <v>1346.07</v>
      </c>
      <c r="J1469" s="0" t="str">
        <f aca="false">I1469-H1469</f>
        <v>1,153.67 €</v>
      </c>
      <c r="K1469" s="0" t="str">
        <f aca="false">H1469/I1469</f>
        <v>14.29%</v>
      </c>
    </row>
    <row r="1470" customFormat="false" ht="15.75" hidden="false" customHeight="true" outlineLevel="0" collapsed="false">
      <c r="B1470" s="0" t="s">
        <v>203</v>
      </c>
      <c r="C1470" s="0" t="s">
        <v>52</v>
      </c>
      <c r="F1470" s="0" t="n">
        <v>2020</v>
      </c>
      <c r="G1470" s="0" t="n">
        <v>6</v>
      </c>
      <c r="H1470" s="0" t="n">
        <v>200.31</v>
      </c>
      <c r="I1470" s="0" t="n">
        <v>1976.39</v>
      </c>
      <c r="J1470" s="0" t="str">
        <f aca="false">I1470-H1470</f>
        <v>1,776.08 €</v>
      </c>
      <c r="K1470" s="0" t="str">
        <f aca="false">H1470/I1470</f>
        <v>10.14%</v>
      </c>
    </row>
    <row r="1471" customFormat="false" ht="15.75" hidden="false" customHeight="true" outlineLevel="0" collapsed="false">
      <c r="B1471" s="0" t="s">
        <v>203</v>
      </c>
      <c r="C1471" s="0" t="s">
        <v>49</v>
      </c>
      <c r="F1471" s="0" t="n">
        <v>2020</v>
      </c>
      <c r="G1471" s="0" t="n">
        <v>7</v>
      </c>
      <c r="H1471" s="0" t="n">
        <v>143.88</v>
      </c>
      <c r="I1471" s="0" t="n">
        <v>899.11</v>
      </c>
      <c r="J1471" s="0" t="str">
        <f aca="false">I1471-H1471</f>
        <v>£ 755.23</v>
      </c>
      <c r="K1471" s="0" t="str">
        <f aca="false">H1471/I1471</f>
        <v>16.00%</v>
      </c>
    </row>
    <row r="1472" customFormat="false" ht="15.75" hidden="false" customHeight="true" outlineLevel="0" collapsed="false">
      <c r="B1472" s="0" t="s">
        <v>203</v>
      </c>
      <c r="C1472" s="0" t="s">
        <v>3</v>
      </c>
      <c r="F1472" s="0" t="n">
        <v>2020</v>
      </c>
      <c r="G1472" s="0" t="n">
        <v>7</v>
      </c>
      <c r="H1472" s="0" t="n">
        <v>447.96</v>
      </c>
      <c r="I1472" s="0" t="n">
        <v>14111</v>
      </c>
      <c r="J1472" s="0" t="str">
        <f aca="false">I1472-H1472</f>
        <v>13,663.04 €</v>
      </c>
      <c r="K1472" s="0" t="str">
        <f aca="false">H1472/I1472</f>
        <v>3.17%</v>
      </c>
    </row>
    <row r="1473" customFormat="false" ht="15.75" hidden="false" customHeight="true" outlineLevel="0" collapsed="false">
      <c r="B1473" s="0" t="s">
        <v>203</v>
      </c>
      <c r="C1473" s="0" t="s">
        <v>50</v>
      </c>
      <c r="F1473" s="0" t="n">
        <v>2020</v>
      </c>
      <c r="G1473" s="0" t="n">
        <v>7</v>
      </c>
      <c r="H1473" s="0" t="n">
        <v>251.06</v>
      </c>
      <c r="I1473" s="0" t="n">
        <v>6911.09</v>
      </c>
      <c r="J1473" s="0" t="str">
        <f aca="false">I1473-H1473</f>
        <v>6,660.03 €</v>
      </c>
      <c r="K1473" s="0" t="str">
        <f aca="false">H1473/I1473</f>
        <v>3.63%</v>
      </c>
    </row>
    <row r="1474" customFormat="false" ht="15.75" hidden="false" customHeight="true" outlineLevel="0" collapsed="false">
      <c r="B1474" s="0" t="s">
        <v>203</v>
      </c>
      <c r="C1474" s="0" t="s">
        <v>51</v>
      </c>
      <c r="F1474" s="0" t="n">
        <v>2020</v>
      </c>
      <c r="G1474" s="0" t="n">
        <v>7</v>
      </c>
      <c r="H1474" s="0" t="n">
        <v>107.41</v>
      </c>
      <c r="I1474" s="0" t="n">
        <v>1411.31</v>
      </c>
      <c r="J1474" s="0" t="str">
        <f aca="false">I1474-H1474</f>
        <v>1,303.90 €</v>
      </c>
      <c r="K1474" s="0" t="str">
        <f aca="false">H1474/I1474</f>
        <v>7.61%</v>
      </c>
    </row>
    <row r="1475" customFormat="false" ht="15.75" hidden="false" customHeight="true" outlineLevel="0" collapsed="false">
      <c r="B1475" s="0" t="s">
        <v>203</v>
      </c>
      <c r="C1475" s="0" t="s">
        <v>52</v>
      </c>
      <c r="F1475" s="0" t="n">
        <v>2020</v>
      </c>
      <c r="G1475" s="0" t="n">
        <v>7</v>
      </c>
      <c r="H1475" s="0" t="n">
        <v>60.76</v>
      </c>
      <c r="I1475" s="0" t="n">
        <v>910.01</v>
      </c>
      <c r="J1475" s="0" t="str">
        <f aca="false">I1475-H1475</f>
        <v>849.25 €</v>
      </c>
      <c r="K1475" s="0" t="str">
        <f aca="false">H1475/I1475</f>
        <v>6.68%</v>
      </c>
    </row>
    <row r="1476" customFormat="false" ht="15.75" hidden="false" customHeight="true" outlineLevel="0" collapsed="false">
      <c r="B1476" s="0" t="s">
        <v>204</v>
      </c>
      <c r="C1476" s="0" t="s">
        <v>49</v>
      </c>
      <c r="F1476" s="0" t="n">
        <v>2020</v>
      </c>
      <c r="G1476" s="0" t="n">
        <v>4</v>
      </c>
      <c r="H1476" s="0" t="n">
        <v>0</v>
      </c>
      <c r="I1476" s="0" t="n">
        <v>0</v>
      </c>
      <c r="J1476" s="0" t="str">
        <f aca="false">I1476-H1476</f>
        <v>£ -</v>
      </c>
      <c r="K1476" s="0" t="str">
        <f aca="false">H1476/I1476</f>
        <v>#DIV/0!</v>
      </c>
      <c r="L1476" s="0" t="str">
        <f aca="false">N1476/P1476</f>
        <v>#DIV/0!</v>
      </c>
      <c r="M1476" s="0" t="n">
        <v>0</v>
      </c>
      <c r="N1476" s="0" t="n">
        <v>0</v>
      </c>
      <c r="O1476" s="0" t="str">
        <f aca="false">H1476/N1476</f>
        <v>#DIV/0!</v>
      </c>
      <c r="P1476" s="0" t="n">
        <v>0</v>
      </c>
      <c r="Q1476" s="0" t="str">
        <f aca="false">I1476/H1476</f>
        <v>#DIV/0!</v>
      </c>
      <c r="R1476" s="0" t="str">
        <f aca="false">I1476/M1476</f>
        <v>#DIV/0!</v>
      </c>
      <c r="S1476" s="0" t="str">
        <f aca="false">H1476/M1476</f>
        <v>#DIV/0!</v>
      </c>
      <c r="T1476" s="0" t="str">
        <f aca="false">M1476/N1476</f>
        <v>#DIV/0!</v>
      </c>
    </row>
    <row r="1477" customFormat="false" ht="15.75" hidden="false" customHeight="true" outlineLevel="0" collapsed="false">
      <c r="B1477" s="0" t="s">
        <v>204</v>
      </c>
      <c r="C1477" s="0" t="s">
        <v>3</v>
      </c>
      <c r="F1477" s="0" t="n">
        <v>2020</v>
      </c>
      <c r="G1477" s="0" t="n">
        <v>4</v>
      </c>
      <c r="H1477" s="0" t="n">
        <v>13.77</v>
      </c>
      <c r="I1477" s="0" t="n">
        <v>0</v>
      </c>
      <c r="J1477" s="0" t="str">
        <f aca="false">I1477-H1477</f>
        <v>- 13.77 €</v>
      </c>
      <c r="K1477" s="0" t="str">
        <f aca="false">H1477/I1477</f>
        <v>#DIV/0!</v>
      </c>
      <c r="L1477" s="0" t="str">
        <f aca="false">N1477/P1477</f>
        <v>0.26%</v>
      </c>
      <c r="M1477" s="0" t="n">
        <v>0</v>
      </c>
      <c r="N1477" s="0" t="n">
        <v>75</v>
      </c>
      <c r="O1477" s="0" t="str">
        <f aca="false">H1477/N1477</f>
        <v>0.18 €</v>
      </c>
      <c r="P1477" s="0" t="n">
        <v>29370</v>
      </c>
      <c r="Q1477" s="0" t="str">
        <f aca="false">I1477/H1477</f>
        <v>0%</v>
      </c>
      <c r="R1477" s="0" t="str">
        <f aca="false">I1477/M1477</f>
        <v>#DIV/0!</v>
      </c>
      <c r="S1477" s="0" t="str">
        <f aca="false">H1477/M1477</f>
        <v>#DIV/0!</v>
      </c>
      <c r="T1477" s="0" t="str">
        <f aca="false">M1477/N1477</f>
        <v>0%</v>
      </c>
    </row>
    <row r="1478" customFormat="false" ht="15.75" hidden="false" customHeight="true" outlineLevel="0" collapsed="false">
      <c r="B1478" s="0" t="s">
        <v>204</v>
      </c>
      <c r="C1478" s="0" t="s">
        <v>50</v>
      </c>
      <c r="F1478" s="0" t="n">
        <v>2020</v>
      </c>
      <c r="G1478" s="0" t="n">
        <v>4</v>
      </c>
      <c r="H1478" s="0" t="n">
        <v>41.89</v>
      </c>
      <c r="I1478" s="0" t="n">
        <v>351.78</v>
      </c>
      <c r="J1478" s="0" t="str">
        <f aca="false">I1478-H1478</f>
        <v>309.89 €</v>
      </c>
      <c r="K1478" s="0" t="str">
        <f aca="false">H1478/I1478</f>
        <v>11.91%</v>
      </c>
      <c r="L1478" s="0" t="str">
        <f aca="false">N1478/P1478</f>
        <v>0.47%</v>
      </c>
      <c r="M1478" s="0" t="n">
        <v>7</v>
      </c>
      <c r="N1478" s="0" t="n">
        <v>269</v>
      </c>
      <c r="O1478" s="0" t="str">
        <f aca="false">H1478/N1478</f>
        <v>0.16 €</v>
      </c>
      <c r="P1478" s="0" t="n">
        <v>57263</v>
      </c>
      <c r="Q1478" s="0" t="str">
        <f aca="false">I1478/H1478</f>
        <v>840%</v>
      </c>
      <c r="R1478" s="0" t="str">
        <f aca="false">I1478/M1478</f>
        <v>50.25 €</v>
      </c>
      <c r="S1478" s="0" t="str">
        <f aca="false">H1478/M1478</f>
        <v>5.98 €</v>
      </c>
      <c r="T1478" s="0" t="str">
        <f aca="false">M1478/N1478</f>
        <v>3%</v>
      </c>
    </row>
    <row r="1479" customFormat="false" ht="15.75" hidden="false" customHeight="true" outlineLevel="0" collapsed="false">
      <c r="B1479" s="0" t="s">
        <v>204</v>
      </c>
      <c r="C1479" s="0" t="s">
        <v>51</v>
      </c>
      <c r="F1479" s="0" t="n">
        <v>2020</v>
      </c>
      <c r="G1479" s="0" t="n">
        <v>4</v>
      </c>
      <c r="H1479" s="0" t="n">
        <v>0</v>
      </c>
      <c r="I1479" s="0" t="n">
        <v>0</v>
      </c>
      <c r="J1479" s="0" t="str">
        <f aca="false">I1479-H1479</f>
        <v>-   €</v>
      </c>
      <c r="K1479" s="0" t="str">
        <f aca="false">H1479/I1479</f>
        <v>#DIV/0!</v>
      </c>
      <c r="L1479" s="0" t="str">
        <f aca="false">N1479/P1479</f>
        <v>#DIV/0!</v>
      </c>
      <c r="M1479" s="0" t="n">
        <v>0</v>
      </c>
      <c r="N1479" s="0" t="n">
        <v>0</v>
      </c>
      <c r="O1479" s="0" t="str">
        <f aca="false">H1479/N1479</f>
        <v>#DIV/0!</v>
      </c>
      <c r="P1479" s="0" t="n">
        <v>0</v>
      </c>
      <c r="Q1479" s="0" t="str">
        <f aca="false">I1479/H1479</f>
        <v>#DIV/0!</v>
      </c>
      <c r="R1479" s="0" t="str">
        <f aca="false">I1479/M1479</f>
        <v>#DIV/0!</v>
      </c>
      <c r="S1479" s="0" t="str">
        <f aca="false">H1479/M1479</f>
        <v>#DIV/0!</v>
      </c>
      <c r="T1479" s="0" t="str">
        <f aca="false">M1479/N1479</f>
        <v>#DIV/0!</v>
      </c>
    </row>
    <row r="1480" customFormat="false" ht="15.75" hidden="false" customHeight="true" outlineLevel="0" collapsed="false">
      <c r="B1480" s="0" t="s">
        <v>204</v>
      </c>
      <c r="C1480" s="0" t="s">
        <v>52</v>
      </c>
      <c r="F1480" s="0" t="n">
        <v>2020</v>
      </c>
      <c r="G1480" s="0" t="n">
        <v>4</v>
      </c>
      <c r="H1480" s="0" t="n">
        <v>0</v>
      </c>
      <c r="I1480" s="0" t="n">
        <v>0</v>
      </c>
      <c r="J1480" s="0" t="str">
        <f aca="false">I1480-H1480</f>
        <v>-   €</v>
      </c>
      <c r="K1480" s="0" t="str">
        <f aca="false">H1480/I1480</f>
        <v>#DIV/0!</v>
      </c>
      <c r="L1480" s="0" t="str">
        <f aca="false">N1480/P1480</f>
        <v>#DIV/0!</v>
      </c>
      <c r="M1480" s="0" t="n">
        <v>0</v>
      </c>
      <c r="N1480" s="0" t="n">
        <v>0</v>
      </c>
      <c r="O1480" s="0" t="str">
        <f aca="false">H1480/N1480</f>
        <v>#DIV/0!</v>
      </c>
      <c r="P1480" s="0" t="n">
        <v>0</v>
      </c>
      <c r="Q1480" s="0" t="str">
        <f aca="false">I1480/H1480</f>
        <v>#DIV/0!</v>
      </c>
      <c r="R1480" s="0" t="str">
        <f aca="false">I1480/M1480</f>
        <v>#DIV/0!</v>
      </c>
      <c r="S1480" s="0" t="str">
        <f aca="false">H1480/M1480</f>
        <v>#DIV/0!</v>
      </c>
      <c r="T1480" s="0" t="str">
        <f aca="false">M1480/N1480</f>
        <v>#DIV/0!</v>
      </c>
    </row>
    <row r="1481" customFormat="false" ht="15.75" hidden="false" customHeight="true" outlineLevel="0" collapsed="false">
      <c r="B1481" s="0" t="s">
        <v>204</v>
      </c>
      <c r="C1481" s="0" t="s">
        <v>49</v>
      </c>
      <c r="F1481" s="0" t="n">
        <v>2020</v>
      </c>
      <c r="G1481" s="0" t="n">
        <v>5</v>
      </c>
      <c r="H1481" s="0" t="n">
        <v>176.51</v>
      </c>
      <c r="I1481" s="0" t="n">
        <v>144.25</v>
      </c>
      <c r="J1481" s="0" t="str">
        <f aca="false">I1481-H1481</f>
        <v>-£ 32.26</v>
      </c>
      <c r="K1481" s="0" t="str">
        <f aca="false">H1481/I1481</f>
        <v>122.36%</v>
      </c>
      <c r="L1481" s="0" t="str">
        <f aca="false">N1481/P1481</f>
        <v>0.21%</v>
      </c>
      <c r="M1481" s="0" t="n">
        <v>4</v>
      </c>
      <c r="N1481" s="0" t="n">
        <v>771</v>
      </c>
      <c r="O1481" s="0" t="str">
        <f aca="false">H1481/N1481</f>
        <v>0.23 €</v>
      </c>
      <c r="P1481" s="0" t="n">
        <v>359710</v>
      </c>
      <c r="Q1481" s="0" t="str">
        <f aca="false">I1481/H1481</f>
        <v>82%</v>
      </c>
      <c r="R1481" s="0" t="str">
        <f aca="false">I1481/M1481</f>
        <v>£ 36.06</v>
      </c>
      <c r="S1481" s="0" t="str">
        <f aca="false">H1481/M1481</f>
        <v>£ 44.13</v>
      </c>
      <c r="T1481" s="0" t="str">
        <f aca="false">M1481/N1481</f>
        <v>1%</v>
      </c>
    </row>
    <row r="1482" customFormat="false" ht="15.75" hidden="false" customHeight="true" outlineLevel="0" collapsed="false">
      <c r="B1482" s="0" t="s">
        <v>204</v>
      </c>
      <c r="C1482" s="0" t="s">
        <v>3</v>
      </c>
      <c r="F1482" s="0" t="n">
        <v>2020</v>
      </c>
      <c r="G1482" s="0" t="n">
        <v>5</v>
      </c>
      <c r="H1482" s="0" t="n">
        <v>444.76</v>
      </c>
      <c r="I1482" s="0" t="n">
        <v>2597.07</v>
      </c>
      <c r="J1482" s="0" t="str">
        <f aca="false">I1482-H1482</f>
        <v>2,152.31 €</v>
      </c>
      <c r="K1482" s="0" t="str">
        <f aca="false">H1482/I1482</f>
        <v>17.13%</v>
      </c>
      <c r="L1482" s="0" t="str">
        <f aca="false">N1482/P1482</f>
        <v>0.32%</v>
      </c>
      <c r="M1482" s="0" t="n">
        <v>56</v>
      </c>
      <c r="N1482" s="0" t="n">
        <v>1902</v>
      </c>
      <c r="O1482" s="0" t="str">
        <f aca="false">H1482/N1482</f>
        <v>0.23 €</v>
      </c>
      <c r="P1482" s="0" t="n">
        <v>585507</v>
      </c>
      <c r="Q1482" s="0" t="str">
        <f aca="false">I1482/H1482</f>
        <v>584%</v>
      </c>
      <c r="R1482" s="0" t="str">
        <f aca="false">I1482/M1482</f>
        <v>46.38 €</v>
      </c>
      <c r="S1482" s="0" t="str">
        <f aca="false">H1482/M1482</f>
        <v>7.94 €</v>
      </c>
      <c r="T1482" s="0" t="str">
        <f aca="false">M1482/N1482</f>
        <v>3%</v>
      </c>
    </row>
    <row r="1483" customFormat="false" ht="15.75" hidden="false" customHeight="true" outlineLevel="0" collapsed="false">
      <c r="B1483" s="0" t="s">
        <v>204</v>
      </c>
      <c r="C1483" s="0" t="s">
        <v>50</v>
      </c>
      <c r="F1483" s="0" t="n">
        <v>2020</v>
      </c>
      <c r="G1483" s="0" t="n">
        <v>5</v>
      </c>
      <c r="H1483" s="0" t="n">
        <v>516</v>
      </c>
      <c r="I1483" s="0" t="n">
        <v>3023.67</v>
      </c>
      <c r="J1483" s="0" t="str">
        <f aca="false">I1483-H1483</f>
        <v>2,507.67 €</v>
      </c>
      <c r="K1483" s="0" t="str">
        <f aca="false">H1483/I1483</f>
        <v>17.07%</v>
      </c>
      <c r="L1483" s="0" t="str">
        <f aca="false">N1483/P1483</f>
        <v>0.49%</v>
      </c>
      <c r="M1483" s="0" t="n">
        <v>54</v>
      </c>
      <c r="N1483" s="0" t="n">
        <v>2027</v>
      </c>
      <c r="O1483" s="0" t="str">
        <f aca="false">H1483/N1483</f>
        <v>0.25 €</v>
      </c>
      <c r="P1483" s="0" t="n">
        <v>412401</v>
      </c>
      <c r="Q1483" s="0" t="str">
        <f aca="false">I1483/H1483</f>
        <v>586%</v>
      </c>
      <c r="R1483" s="0" t="str">
        <f aca="false">I1483/M1483</f>
        <v>55.99 €</v>
      </c>
      <c r="S1483" s="0" t="str">
        <f aca="false">H1483/M1483</f>
        <v>9.56 €</v>
      </c>
      <c r="T1483" s="0" t="str">
        <f aca="false">M1483/N1483</f>
        <v>3%</v>
      </c>
    </row>
    <row r="1484" customFormat="false" ht="15.75" hidden="false" customHeight="true" outlineLevel="0" collapsed="false">
      <c r="B1484" s="0" t="s">
        <v>204</v>
      </c>
      <c r="C1484" s="0" t="s">
        <v>51</v>
      </c>
      <c r="F1484" s="0" t="n">
        <v>2020</v>
      </c>
      <c r="G1484" s="0" t="n">
        <v>5</v>
      </c>
      <c r="H1484" s="0" t="n">
        <v>87.89</v>
      </c>
      <c r="I1484" s="0" t="n">
        <v>38.94</v>
      </c>
      <c r="J1484" s="0" t="str">
        <f aca="false">I1484-H1484</f>
        <v>- 48.95 €</v>
      </c>
      <c r="K1484" s="0" t="str">
        <f aca="false">H1484/I1484</f>
        <v>225.71%</v>
      </c>
      <c r="L1484" s="0" t="str">
        <f aca="false">N1484/P1484</f>
        <v>0.32%</v>
      </c>
      <c r="M1484" s="0" t="n">
        <v>2</v>
      </c>
      <c r="N1484" s="0" t="n">
        <v>523</v>
      </c>
      <c r="O1484" s="0" t="str">
        <f aca="false">H1484/N1484</f>
        <v>0.17 €</v>
      </c>
      <c r="P1484" s="0" t="n">
        <v>164520</v>
      </c>
      <c r="Q1484" s="0" t="str">
        <f aca="false">I1484/H1484</f>
        <v>44%</v>
      </c>
      <c r="R1484" s="0" t="str">
        <f aca="false">I1484/M1484</f>
        <v>19.47 €</v>
      </c>
      <c r="S1484" s="0" t="str">
        <f aca="false">H1484/M1484</f>
        <v>43.95 €</v>
      </c>
      <c r="T1484" s="0" t="str">
        <f aca="false">M1484/N1484</f>
        <v>0%</v>
      </c>
    </row>
    <row r="1485" customFormat="false" ht="15.75" hidden="false" customHeight="true" outlineLevel="0" collapsed="false">
      <c r="B1485" s="0" t="s">
        <v>204</v>
      </c>
      <c r="C1485" s="0" t="s">
        <v>52</v>
      </c>
      <c r="F1485" s="0" t="n">
        <v>2020</v>
      </c>
      <c r="G1485" s="0" t="n">
        <v>5</v>
      </c>
      <c r="H1485" s="0" t="n">
        <v>122.61</v>
      </c>
      <c r="I1485" s="0" t="n">
        <v>25.17</v>
      </c>
      <c r="J1485" s="0" t="str">
        <f aca="false">I1485-H1485</f>
        <v>- 97.44 €</v>
      </c>
      <c r="K1485" s="0" t="str">
        <f aca="false">H1485/I1485</f>
        <v>487.13%</v>
      </c>
      <c r="L1485" s="0" t="str">
        <f aca="false">N1485/P1485</f>
        <v>0.35%</v>
      </c>
      <c r="M1485" s="0" t="n">
        <v>1</v>
      </c>
      <c r="N1485" s="0" t="n">
        <v>634</v>
      </c>
      <c r="O1485" s="0" t="str">
        <f aca="false">H1485/N1485</f>
        <v>0.19 €</v>
      </c>
      <c r="P1485" s="0" t="n">
        <v>181299</v>
      </c>
      <c r="Q1485" s="0" t="str">
        <f aca="false">I1485/H1485</f>
        <v>21%</v>
      </c>
      <c r="R1485" s="0" t="str">
        <f aca="false">I1485/M1485</f>
        <v>25.17 €</v>
      </c>
      <c r="S1485" s="0" t="str">
        <f aca="false">H1485/M1485</f>
        <v>122.61 €</v>
      </c>
      <c r="T1485" s="0" t="str">
        <f aca="false">M1485/N1485</f>
        <v>0%</v>
      </c>
    </row>
    <row r="1486" customFormat="false" ht="15.75" hidden="false" customHeight="true" outlineLevel="0" collapsed="false">
      <c r="B1486" s="0" t="s">
        <v>204</v>
      </c>
      <c r="C1486" s="0" t="s">
        <v>49</v>
      </c>
      <c r="F1486" s="0" t="n">
        <v>2020</v>
      </c>
      <c r="G1486" s="0" t="n">
        <v>6</v>
      </c>
      <c r="H1486" s="0" t="n">
        <v>415.08</v>
      </c>
      <c r="I1486" s="0" t="n">
        <v>932.25</v>
      </c>
      <c r="J1486" s="0" t="str">
        <f aca="false">I1486-H1486</f>
        <v>£ 517.17</v>
      </c>
      <c r="K1486" s="0" t="str">
        <f aca="false">H1486/I1486</f>
        <v>44.52%</v>
      </c>
      <c r="L1486" s="0" t="str">
        <f aca="false">N1486/P1486</f>
        <v>0.25%</v>
      </c>
      <c r="M1486" s="0" t="n">
        <v>23</v>
      </c>
      <c r="N1486" s="0" t="n">
        <v>1949</v>
      </c>
      <c r="O1486" s="0" t="str">
        <f aca="false">H1486/N1486</f>
        <v>£ 0.21</v>
      </c>
      <c r="P1486" s="0" t="n">
        <v>765922</v>
      </c>
      <c r="Q1486" s="0" t="str">
        <f aca="false">I1486/H1486</f>
        <v>225%</v>
      </c>
      <c r="R1486" s="0" t="str">
        <f aca="false">I1486/M1486</f>
        <v>40.53 €</v>
      </c>
      <c r="S1486" s="0" t="str">
        <f aca="false">H1486/M1486</f>
        <v>18.05 €</v>
      </c>
      <c r="T1486" s="0" t="str">
        <f aca="false">M1486/N1486</f>
        <v>1%</v>
      </c>
    </row>
    <row r="1487" customFormat="false" ht="15.75" hidden="false" customHeight="true" outlineLevel="0" collapsed="false">
      <c r="B1487" s="0" t="s">
        <v>204</v>
      </c>
      <c r="C1487" s="0" t="s">
        <v>3</v>
      </c>
      <c r="F1487" s="0" t="n">
        <v>2020</v>
      </c>
      <c r="G1487" s="0" t="n">
        <v>6</v>
      </c>
      <c r="H1487" s="0" t="n">
        <v>399.93</v>
      </c>
      <c r="I1487" s="0" t="n">
        <v>4503.49</v>
      </c>
      <c r="J1487" s="0" t="str">
        <f aca="false">I1487-H1487</f>
        <v>4,103.56 €</v>
      </c>
      <c r="K1487" s="0" t="str">
        <f aca="false">H1487/I1487</f>
        <v>8.88%</v>
      </c>
      <c r="L1487" s="0" t="str">
        <f aca="false">N1487/P1487</f>
        <v>0.38%</v>
      </c>
      <c r="M1487" s="0" t="n">
        <v>89</v>
      </c>
      <c r="N1487" s="0" t="n">
        <v>1878</v>
      </c>
      <c r="O1487" s="0" t="str">
        <f aca="false">H1487/N1487</f>
        <v>0.21 €</v>
      </c>
      <c r="P1487" s="0" t="n">
        <v>490557</v>
      </c>
      <c r="Q1487" s="0" t="str">
        <f aca="false">I1487/H1487</f>
        <v>1126%</v>
      </c>
      <c r="R1487" s="0" t="str">
        <f aca="false">I1487/M1487</f>
        <v>50.60 €</v>
      </c>
      <c r="S1487" s="0" t="str">
        <f aca="false">H1487/M1487</f>
        <v>4.49 €</v>
      </c>
      <c r="T1487" s="0" t="str">
        <f aca="false">M1487/N1487</f>
        <v>5%</v>
      </c>
    </row>
    <row r="1488" customFormat="false" ht="15.75" hidden="false" customHeight="true" outlineLevel="0" collapsed="false">
      <c r="B1488" s="0" t="s">
        <v>204</v>
      </c>
      <c r="C1488" s="0" t="s">
        <v>50</v>
      </c>
      <c r="F1488" s="0" t="n">
        <v>2020</v>
      </c>
      <c r="G1488" s="0" t="n">
        <v>6</v>
      </c>
      <c r="H1488" s="0" t="n">
        <v>323</v>
      </c>
      <c r="I1488" s="0" t="n">
        <v>1737.16</v>
      </c>
      <c r="J1488" s="0" t="str">
        <f aca="false">I1488-H1488</f>
        <v>1,414.16 €</v>
      </c>
      <c r="K1488" s="0" t="str">
        <f aca="false">H1488/I1488</f>
        <v>18.59%</v>
      </c>
      <c r="L1488" s="0" t="str">
        <f aca="false">N1488/P1488</f>
        <v>0.41%</v>
      </c>
      <c r="M1488" s="0" t="n">
        <v>29</v>
      </c>
      <c r="N1488" s="0" t="n">
        <v>1388</v>
      </c>
      <c r="O1488" s="0" t="str">
        <f aca="false">H1488/N1488</f>
        <v>0.23 €</v>
      </c>
      <c r="P1488" s="0" t="n">
        <v>336773</v>
      </c>
      <c r="Q1488" s="0" t="str">
        <f aca="false">I1488/H1488</f>
        <v>538%</v>
      </c>
      <c r="R1488" s="0" t="str">
        <f aca="false">I1488/M1488</f>
        <v>59.90 €</v>
      </c>
      <c r="S1488" s="0" t="str">
        <f aca="false">H1488/M1488</f>
        <v>11.14 €</v>
      </c>
      <c r="T1488" s="0" t="str">
        <f aca="false">M1488/N1488</f>
        <v>2%</v>
      </c>
    </row>
    <row r="1489" customFormat="false" ht="15.75" hidden="false" customHeight="true" outlineLevel="0" collapsed="false">
      <c r="B1489" s="0" t="s">
        <v>204</v>
      </c>
      <c r="C1489" s="0" t="s">
        <v>51</v>
      </c>
      <c r="F1489" s="0" t="n">
        <v>2020</v>
      </c>
      <c r="G1489" s="0" t="n">
        <v>6</v>
      </c>
      <c r="H1489" s="0" t="n">
        <v>192.4</v>
      </c>
      <c r="I1489" s="0" t="n">
        <v>942.99</v>
      </c>
      <c r="J1489" s="0" t="str">
        <f aca="false">I1489-H1489</f>
        <v>750.59 €</v>
      </c>
      <c r="K1489" s="0" t="str">
        <f aca="false">H1489/I1489</f>
        <v>20.40%</v>
      </c>
      <c r="L1489" s="0" t="str">
        <f aca="false">N1489/P1489</f>
        <v>0.43%</v>
      </c>
      <c r="M1489" s="0" t="n">
        <v>16</v>
      </c>
      <c r="N1489" s="0" t="n">
        <v>1320</v>
      </c>
      <c r="O1489" s="0" t="str">
        <f aca="false">H1489/N1489</f>
        <v>0.15 €</v>
      </c>
      <c r="P1489" s="0" t="n">
        <v>307723</v>
      </c>
      <c r="Q1489" s="0" t="str">
        <f aca="false">I1489/H1489</f>
        <v>490%</v>
      </c>
      <c r="R1489" s="0" t="str">
        <f aca="false">I1489/M1489</f>
        <v>58.94 €</v>
      </c>
      <c r="S1489" s="0" t="str">
        <f aca="false">H1489/M1489</f>
        <v>12.03 €</v>
      </c>
      <c r="T1489" s="0" t="str">
        <f aca="false">M1489/N1489</f>
        <v>1%</v>
      </c>
    </row>
    <row r="1490" customFormat="false" ht="15.75" hidden="false" customHeight="true" outlineLevel="0" collapsed="false">
      <c r="B1490" s="0" t="s">
        <v>204</v>
      </c>
      <c r="C1490" s="0" t="s">
        <v>52</v>
      </c>
      <c r="F1490" s="0" t="n">
        <v>2020</v>
      </c>
      <c r="G1490" s="0" t="n">
        <v>6</v>
      </c>
      <c r="H1490" s="0" t="n">
        <v>200.31</v>
      </c>
      <c r="I1490" s="0" t="n">
        <v>116.46</v>
      </c>
      <c r="J1490" s="0" t="str">
        <f aca="false">I1490-H1490</f>
        <v>- 83.85 €</v>
      </c>
      <c r="K1490" s="0" t="str">
        <f aca="false">H1490/I1490</f>
        <v>172.00%</v>
      </c>
      <c r="L1490" s="0" t="str">
        <f aca="false">N1490/P1490</f>
        <v>0.52%</v>
      </c>
      <c r="M1490" s="0" t="n">
        <v>3</v>
      </c>
      <c r="N1490" s="0" t="n">
        <v>1613</v>
      </c>
      <c r="O1490" s="0" t="str">
        <f aca="false">H1490/N1490</f>
        <v>0.12 €</v>
      </c>
      <c r="P1490" s="0" t="n">
        <v>308410</v>
      </c>
      <c r="Q1490" s="0" t="str">
        <f aca="false">I1490/H1490</f>
        <v>58%</v>
      </c>
      <c r="R1490" s="0" t="str">
        <f aca="false">I1490/M1490</f>
        <v>£ 38.82</v>
      </c>
      <c r="S1490" s="0" t="str">
        <f aca="false">H1490/M1490</f>
        <v>£ 66.77</v>
      </c>
      <c r="T1490" s="0" t="str">
        <f aca="false">M1490/N1490</f>
        <v>0%</v>
      </c>
    </row>
    <row r="1491" customFormat="false" ht="15.75" hidden="false" customHeight="true" outlineLevel="0" collapsed="false">
      <c r="B1491" s="0" t="s">
        <v>204</v>
      </c>
      <c r="C1491" s="0" t="s">
        <v>49</v>
      </c>
      <c r="F1491" s="0" t="n">
        <v>2020</v>
      </c>
      <c r="G1491" s="0" t="n">
        <v>7</v>
      </c>
      <c r="H1491" s="0" t="n">
        <v>143.88</v>
      </c>
      <c r="I1491" s="0" t="n">
        <v>466.25</v>
      </c>
      <c r="J1491" s="0" t="str">
        <f aca="false">I1491-H1491</f>
        <v>£ 322.37</v>
      </c>
      <c r="K1491" s="0" t="str">
        <f aca="false">H1491/I1491</f>
        <v>30.86%</v>
      </c>
      <c r="L1491" s="0" t="str">
        <f aca="false">N1491/P1491</f>
        <v>0.24%</v>
      </c>
      <c r="M1491" s="0" t="n">
        <v>9</v>
      </c>
      <c r="N1491" s="0" t="n">
        <v>723</v>
      </c>
      <c r="O1491" s="0" t="str">
        <f aca="false">H1491/N1491</f>
        <v>£ 0.20</v>
      </c>
      <c r="P1491" s="0" t="n">
        <v>307329</v>
      </c>
      <c r="Q1491" s="0" t="str">
        <f aca="false">I1491/H1491</f>
        <v>324%</v>
      </c>
      <c r="R1491" s="0" t="str">
        <f aca="false">I1491/M1491</f>
        <v>£ 51.81</v>
      </c>
      <c r="S1491" s="0" t="str">
        <f aca="false">H1491/M1491</f>
        <v>£ 15.99</v>
      </c>
      <c r="T1491" s="0" t="str">
        <f aca="false">M1491/N1491</f>
        <v>1%</v>
      </c>
    </row>
    <row r="1492" customFormat="false" ht="15.75" hidden="false" customHeight="true" outlineLevel="0" collapsed="false">
      <c r="B1492" s="0" t="s">
        <v>204</v>
      </c>
      <c r="C1492" s="0" t="s">
        <v>3</v>
      </c>
      <c r="F1492" s="0" t="n">
        <v>2020</v>
      </c>
      <c r="G1492" s="0" t="n">
        <v>7</v>
      </c>
      <c r="H1492" s="0" t="n">
        <v>447.96</v>
      </c>
      <c r="I1492" s="0" t="n">
        <v>5236.63</v>
      </c>
      <c r="J1492" s="0" t="str">
        <f aca="false">I1492-H1492</f>
        <v>4,788.67 €</v>
      </c>
      <c r="K1492" s="0" t="str">
        <f aca="false">H1492/I1492</f>
        <v>8.55%</v>
      </c>
      <c r="L1492" s="0" t="str">
        <f aca="false">N1492/P1492</f>
        <v>0.39%</v>
      </c>
      <c r="M1492" s="0" t="n">
        <v>74</v>
      </c>
      <c r="N1492" s="0" t="n">
        <v>1795</v>
      </c>
      <c r="O1492" s="0" t="str">
        <f aca="false">H1492/N1492</f>
        <v>0.25 €</v>
      </c>
      <c r="P1492" s="0" t="n">
        <v>463941</v>
      </c>
      <c r="Q1492" s="0" t="str">
        <f aca="false">I1492/H1492</f>
        <v>1169%</v>
      </c>
      <c r="R1492" s="0" t="str">
        <f aca="false">I1492/M1492</f>
        <v>£ 70.77</v>
      </c>
      <c r="S1492" s="0" t="str">
        <f aca="false">H1492/M1492</f>
        <v>£ 6.05</v>
      </c>
      <c r="T1492" s="0" t="str">
        <f aca="false">M1492/N1492</f>
        <v>4%</v>
      </c>
    </row>
    <row r="1493" customFormat="false" ht="15.75" hidden="false" customHeight="true" outlineLevel="0" collapsed="false">
      <c r="B1493" s="0" t="s">
        <v>204</v>
      </c>
      <c r="C1493" s="0" t="s">
        <v>50</v>
      </c>
      <c r="F1493" s="0" t="n">
        <v>2020</v>
      </c>
      <c r="G1493" s="0" t="n">
        <v>7</v>
      </c>
      <c r="H1493" s="0" t="n">
        <v>251.06</v>
      </c>
      <c r="I1493" s="0" t="n">
        <v>2802.15</v>
      </c>
      <c r="J1493" s="0" t="str">
        <f aca="false">I1493-H1493</f>
        <v>2,551.09 €</v>
      </c>
      <c r="K1493" s="0" t="str">
        <f aca="false">H1493/I1493</f>
        <v>8.96%</v>
      </c>
      <c r="L1493" s="0" t="str">
        <f aca="false">N1493/P1493</f>
        <v>0.32%</v>
      </c>
      <c r="M1493" s="0" t="n">
        <v>32</v>
      </c>
      <c r="N1493" s="0" t="n">
        <v>1086</v>
      </c>
      <c r="O1493" s="0" t="str">
        <f aca="false">H1493/N1493</f>
        <v>0.23 €</v>
      </c>
      <c r="P1493" s="0" t="n">
        <v>342247</v>
      </c>
      <c r="Q1493" s="0" t="str">
        <f aca="false">I1493/H1493</f>
        <v>1116%</v>
      </c>
      <c r="R1493" s="0" t="str">
        <f aca="false">I1493/M1493</f>
        <v>£ 87.57</v>
      </c>
      <c r="S1493" s="0" t="str">
        <f aca="false">H1493/M1493</f>
        <v>£ 7.85</v>
      </c>
      <c r="T1493" s="0" t="str">
        <f aca="false">M1493/N1493</f>
        <v>3%</v>
      </c>
    </row>
    <row r="1494" customFormat="false" ht="15.75" hidden="false" customHeight="true" outlineLevel="0" collapsed="false">
      <c r="B1494" s="0" t="s">
        <v>204</v>
      </c>
      <c r="C1494" s="0" t="s">
        <v>51</v>
      </c>
      <c r="F1494" s="0" t="n">
        <v>2020</v>
      </c>
      <c r="G1494" s="0" t="n">
        <v>7</v>
      </c>
      <c r="H1494" s="0" t="n">
        <v>107.41</v>
      </c>
      <c r="I1494" s="0" t="n">
        <v>807.78</v>
      </c>
      <c r="J1494" s="0" t="str">
        <f aca="false">I1494-H1494</f>
        <v>700.37 €</v>
      </c>
      <c r="K1494" s="0" t="str">
        <f aca="false">H1494/I1494</f>
        <v>13.30%</v>
      </c>
      <c r="L1494" s="0" t="str">
        <f aca="false">N1494/P1494</f>
        <v>0.53%</v>
      </c>
      <c r="M1494" s="0" t="n">
        <v>13</v>
      </c>
      <c r="N1494" s="0" t="n">
        <v>868</v>
      </c>
      <c r="O1494" s="0" t="str">
        <f aca="false">H1494/N1494</f>
        <v>0.12 €</v>
      </c>
      <c r="P1494" s="0" t="n">
        <v>162877</v>
      </c>
      <c r="Q1494" s="0" t="str">
        <f aca="false">I1494/H1494</f>
        <v>752%</v>
      </c>
      <c r="R1494" s="0" t="str">
        <f aca="false">I1494/M1494</f>
        <v>£ 62.14</v>
      </c>
      <c r="S1494" s="0" t="str">
        <f aca="false">H1494/M1494</f>
        <v>£ 8.26</v>
      </c>
      <c r="T1494" s="0" t="str">
        <f aca="false">M1494/N1494</f>
        <v>1%</v>
      </c>
    </row>
    <row r="1495" customFormat="false" ht="15.75" hidden="false" customHeight="true" outlineLevel="0" collapsed="false">
      <c r="B1495" s="0" t="s">
        <v>204</v>
      </c>
      <c r="C1495" s="0" t="s">
        <v>52</v>
      </c>
      <c r="F1495" s="0" t="n">
        <v>2020</v>
      </c>
      <c r="G1495" s="0" t="n">
        <v>7</v>
      </c>
      <c r="H1495" s="0" t="n">
        <v>60.76</v>
      </c>
      <c r="I1495" s="0" t="n">
        <v>193.59</v>
      </c>
      <c r="J1495" s="0" t="str">
        <f aca="false">I1495-H1495</f>
        <v>132.83 €</v>
      </c>
      <c r="K1495" s="0" t="str">
        <f aca="false">H1495/I1495</f>
        <v>31.39%</v>
      </c>
      <c r="L1495" s="0" t="str">
        <f aca="false">N1495/P1495</f>
        <v>0.60%</v>
      </c>
      <c r="M1495" s="0" t="n">
        <v>3</v>
      </c>
      <c r="N1495" s="0" t="n">
        <v>498</v>
      </c>
      <c r="O1495" s="0" t="str">
        <f aca="false">H1495/N1495</f>
        <v>0.12 €</v>
      </c>
      <c r="P1495" s="0" t="n">
        <v>82707</v>
      </c>
      <c r="Q1495" s="0" t="str">
        <f aca="false">I1495/H1495</f>
        <v>319%</v>
      </c>
      <c r="R1495" s="0" t="str">
        <f aca="false">I1495/M1495</f>
        <v>£ 64.53</v>
      </c>
      <c r="S1495" s="0" t="str">
        <f aca="false">H1495/M1495</f>
        <v>£ 20.25</v>
      </c>
      <c r="T1495" s="0" t="str">
        <f aca="false">M1495/N1495</f>
        <v>1%</v>
      </c>
    </row>
    <row r="1496" customFormat="false" ht="15.75" hidden="false" customHeight="true" outlineLevel="0" collapsed="false">
      <c r="B1496" s="0" t="s">
        <v>205</v>
      </c>
      <c r="C1496" s="0" t="s">
        <v>3</v>
      </c>
      <c r="F1496" s="0" t="n">
        <v>2020</v>
      </c>
      <c r="G1496" s="0" t="n">
        <v>4</v>
      </c>
      <c r="H1496" s="0" t="n">
        <v>154.03</v>
      </c>
      <c r="I1496" s="0" t="n">
        <v>2857.72</v>
      </c>
      <c r="J1496" s="0" t="str">
        <f aca="false">I1496-H1496</f>
        <v>2,703.69 €</v>
      </c>
      <c r="K1496" s="0" t="str">
        <f aca="false">H1496/I1496</f>
        <v>5.39%</v>
      </c>
      <c r="L1496" s="0" t="str">
        <f aca="false">N1496/P1496</f>
        <v>0.58%</v>
      </c>
      <c r="M1496" s="0" t="n">
        <v>46</v>
      </c>
      <c r="N1496" s="0" t="n">
        <v>745</v>
      </c>
      <c r="O1496" s="0" t="str">
        <f aca="false">H1496/N1496</f>
        <v>0.21 €</v>
      </c>
      <c r="P1496" s="0" t="n">
        <v>129085</v>
      </c>
      <c r="Q1496" s="0" t="str">
        <f aca="false">I1496/H1496</f>
        <v>1855%</v>
      </c>
      <c r="R1496" s="0" t="str">
        <f aca="false">I1496/M1496</f>
        <v>62.12 €</v>
      </c>
      <c r="S1496" s="0" t="str">
        <f aca="false">H1496/M1496</f>
        <v>3.35 €</v>
      </c>
      <c r="T1496" s="0" t="str">
        <f aca="false">M1496/N1496</f>
        <v>6%</v>
      </c>
    </row>
    <row r="1497" customFormat="false" ht="15.75" hidden="false" customHeight="true" outlineLevel="0" collapsed="false">
      <c r="B1497" s="0" t="s">
        <v>205</v>
      </c>
      <c r="C1497" s="0" t="s">
        <v>3</v>
      </c>
      <c r="F1497" s="0" t="n">
        <v>2020</v>
      </c>
      <c r="G1497" s="0" t="n">
        <v>5</v>
      </c>
      <c r="H1497" s="0" t="n">
        <v>589.1</v>
      </c>
      <c r="I1497" s="0" t="n">
        <v>3528.25</v>
      </c>
      <c r="J1497" s="0" t="str">
        <f aca="false">I1497-H1497</f>
        <v>2,939.15 €</v>
      </c>
      <c r="K1497" s="0" t="str">
        <f aca="false">H1497/I1497</f>
        <v>16.70%</v>
      </c>
      <c r="L1497" s="0" t="str">
        <f aca="false">N1497/P1497</f>
        <v>0.33%</v>
      </c>
      <c r="M1497" s="0" t="n">
        <v>78</v>
      </c>
      <c r="N1497" s="0" t="n">
        <v>3001</v>
      </c>
      <c r="O1497" s="0" t="str">
        <f aca="false">H1497/N1497</f>
        <v>0.20 €</v>
      </c>
      <c r="P1497" s="0" t="n">
        <v>901462</v>
      </c>
      <c r="Q1497" s="0" t="str">
        <f aca="false">I1497/H1497</f>
        <v>599%</v>
      </c>
      <c r="R1497" s="0" t="str">
        <f aca="false">I1497/M1497</f>
        <v>45.23 €</v>
      </c>
      <c r="S1497" s="0" t="str">
        <f aca="false">H1497/M1497</f>
        <v>7.55 €</v>
      </c>
      <c r="T1497" s="0" t="str">
        <f aca="false">M1497/N1497</f>
        <v>3%</v>
      </c>
    </row>
    <row r="1498" customFormat="false" ht="15.75" hidden="false" customHeight="true" outlineLevel="0" collapsed="false">
      <c r="B1498" s="0" t="s">
        <v>205</v>
      </c>
      <c r="C1498" s="0" t="s">
        <v>3</v>
      </c>
      <c r="F1498" s="0" t="n">
        <v>2020</v>
      </c>
      <c r="G1498" s="0" t="n">
        <v>6</v>
      </c>
      <c r="H1498" s="0" t="n">
        <v>3169.35</v>
      </c>
      <c r="I1498" s="0" t="n">
        <v>12282.34</v>
      </c>
      <c r="J1498" s="0" t="str">
        <f aca="false">I1498-H1498</f>
        <v>9,112.99 €</v>
      </c>
      <c r="K1498" s="0" t="str">
        <f aca="false">H1498/I1498</f>
        <v>25.80%</v>
      </c>
      <c r="L1498" s="0" t="str">
        <f aca="false">N1498/P1498</f>
        <v>0.33%</v>
      </c>
      <c r="M1498" s="0" t="n">
        <v>323</v>
      </c>
      <c r="N1498" s="0" t="n">
        <v>12738</v>
      </c>
      <c r="O1498" s="0" t="str">
        <f aca="false">H1498/N1498</f>
        <v>0.25 €</v>
      </c>
      <c r="P1498" s="0" t="n">
        <v>3870289</v>
      </c>
      <c r="Q1498" s="0" t="str">
        <f aca="false">I1498/H1498</f>
        <v>388%</v>
      </c>
      <c r="R1498" s="0" t="str">
        <f aca="false">I1498/M1498</f>
        <v>38.03 €</v>
      </c>
      <c r="S1498" s="0" t="str">
        <f aca="false">H1498/M1498</f>
        <v>9.81 €</v>
      </c>
      <c r="T1498" s="0" t="str">
        <f aca="false">M1498/N1498</f>
        <v>3%</v>
      </c>
    </row>
    <row r="1499" customFormat="false" ht="15.75" hidden="false" customHeight="true" outlineLevel="0" collapsed="false">
      <c r="B1499" s="0" t="s">
        <v>205</v>
      </c>
      <c r="C1499" s="0" t="s">
        <v>3</v>
      </c>
      <c r="F1499" s="0" t="n">
        <v>2020</v>
      </c>
      <c r="G1499" s="0" t="n">
        <v>7</v>
      </c>
      <c r="H1499" s="0" t="n">
        <v>2497.6</v>
      </c>
      <c r="I1499" s="0" t="n">
        <v>12130.27</v>
      </c>
      <c r="J1499" s="0" t="str">
        <f aca="false">I1499-H1499</f>
        <v>9,632.67 €</v>
      </c>
      <c r="K1499" s="0" t="str">
        <f aca="false">H1499/I1499</f>
        <v>20.59%</v>
      </c>
      <c r="L1499" s="0" t="str">
        <f aca="false">N1499/P1499</f>
        <v>0.37%</v>
      </c>
      <c r="M1499" s="0" t="n">
        <v>345</v>
      </c>
      <c r="N1499" s="0" t="n">
        <v>8776</v>
      </c>
      <c r="O1499" s="0" t="str">
        <f aca="false">H1499/N1499</f>
        <v>0.28 €</v>
      </c>
      <c r="P1499" s="0" t="n">
        <v>2351711</v>
      </c>
      <c r="Q1499" s="0" t="str">
        <f aca="false">I1499/H1499</f>
        <v>486%</v>
      </c>
      <c r="R1499" s="0" t="str">
        <f aca="false">I1499/M1499</f>
        <v>35.16 €</v>
      </c>
      <c r="S1499" s="0" t="str">
        <f aca="false">H1499/M1499</f>
        <v>7.24 €</v>
      </c>
      <c r="T1499" s="0" t="str">
        <f aca="false">M1499/N1499</f>
        <v>4%</v>
      </c>
    </row>
    <row r="1500" customFormat="false" ht="15.75" hidden="false" customHeight="true" outlineLevel="0" collapsed="false">
      <c r="B1500" s="0" t="s">
        <v>206</v>
      </c>
      <c r="C1500" s="0" t="s">
        <v>3</v>
      </c>
      <c r="F1500" s="0" t="n">
        <v>2020</v>
      </c>
      <c r="G1500" s="0" t="n">
        <v>5</v>
      </c>
      <c r="H1500" s="0" t="n">
        <v>803.11</v>
      </c>
      <c r="I1500" s="0" t="n">
        <v>6422.04</v>
      </c>
      <c r="J1500" s="0" t="str">
        <f aca="false">I1500-H1500</f>
        <v>5,618.93 €</v>
      </c>
      <c r="K1500" s="0" t="str">
        <f aca="false">H1500/I1500</f>
        <v>12.51%</v>
      </c>
      <c r="L1500" s="0" t="str">
        <f aca="false">N1500/P1500</f>
        <v>0.37%</v>
      </c>
      <c r="M1500" s="0" t="n">
        <v>458</v>
      </c>
      <c r="N1500" s="0" t="n">
        <v>6494</v>
      </c>
      <c r="O1500" s="0" t="str">
        <f aca="false">H1500/N1500</f>
        <v>0.12 €</v>
      </c>
      <c r="P1500" s="0" t="n">
        <v>1732548</v>
      </c>
      <c r="Q1500" s="0" t="str">
        <f aca="false">I1500/H1500</f>
        <v>800%</v>
      </c>
      <c r="R1500" s="0" t="str">
        <f aca="false">I1500/M1500</f>
        <v>14.02 €</v>
      </c>
      <c r="S1500" s="0" t="str">
        <f aca="false">H1500/M1500</f>
        <v>1.75 €</v>
      </c>
      <c r="T1500" s="0" t="str">
        <f aca="false">M1500/N1500</f>
        <v>7%</v>
      </c>
    </row>
    <row r="1501" customFormat="false" ht="15.75" hidden="false" customHeight="true" outlineLevel="0" collapsed="false">
      <c r="B1501" s="0" t="s">
        <v>206</v>
      </c>
      <c r="C1501" s="0" t="s">
        <v>3</v>
      </c>
      <c r="F1501" s="0" t="n">
        <v>2020</v>
      </c>
      <c r="G1501" s="0" t="n">
        <v>6</v>
      </c>
      <c r="H1501" s="0" t="n">
        <v>2684.48</v>
      </c>
      <c r="I1501" s="0" t="n">
        <v>8188.37</v>
      </c>
      <c r="J1501" s="0" t="str">
        <f aca="false">I1501-H1501</f>
        <v>5,503.89 €</v>
      </c>
      <c r="K1501" s="0" t="str">
        <f aca="false">H1501/I1501</f>
        <v>32.78%</v>
      </c>
      <c r="L1501" s="0" t="str">
        <f aca="false">N1501/P1501</f>
        <v>0.41%</v>
      </c>
      <c r="M1501" s="0" t="n">
        <v>578</v>
      </c>
      <c r="N1501" s="0" t="n">
        <v>17649</v>
      </c>
      <c r="O1501" s="0" t="str">
        <f aca="false">H1501/N1501</f>
        <v>0.15 €</v>
      </c>
      <c r="P1501" s="0" t="n">
        <v>4332552</v>
      </c>
      <c r="Q1501" s="0" t="str">
        <f aca="false">I1501/H1501</f>
        <v>305%</v>
      </c>
      <c r="R1501" s="0" t="str">
        <f aca="false">I1501/M1501</f>
        <v>14.17 €</v>
      </c>
      <c r="S1501" s="0" t="str">
        <f aca="false">H1501/M1501</f>
        <v>4.64 €</v>
      </c>
      <c r="T1501" s="0" t="str">
        <f aca="false">M1501/N1501</f>
        <v>3%</v>
      </c>
    </row>
    <row r="1502" customFormat="false" ht="15.75" hidden="false" customHeight="true" outlineLevel="0" collapsed="false">
      <c r="B1502" s="0" t="s">
        <v>206</v>
      </c>
      <c r="C1502" s="0" t="s">
        <v>3</v>
      </c>
      <c r="F1502" s="0" t="n">
        <v>2020</v>
      </c>
      <c r="G1502" s="0" t="n">
        <v>7</v>
      </c>
      <c r="H1502" s="0" t="n">
        <v>1121.72</v>
      </c>
      <c r="I1502" s="0" t="n">
        <v>5786.24</v>
      </c>
      <c r="J1502" s="0" t="str">
        <f aca="false">I1502-H1502</f>
        <v>4,664.52 €</v>
      </c>
      <c r="K1502" s="0" t="str">
        <f aca="false">H1502/I1502</f>
        <v>19.39%</v>
      </c>
      <c r="L1502" s="0" t="str">
        <f aca="false">N1502/P1502</f>
        <v>0.70%</v>
      </c>
      <c r="M1502" s="0" t="n">
        <v>470</v>
      </c>
      <c r="N1502" s="0" t="n">
        <v>8159</v>
      </c>
      <c r="O1502" s="0" t="str">
        <f aca="false">H1502/N1502</f>
        <v>0.14 €</v>
      </c>
      <c r="P1502" s="0" t="n">
        <v>1173943</v>
      </c>
      <c r="Q1502" s="0" t="str">
        <f aca="false">I1502/H1502</f>
        <v>516%</v>
      </c>
      <c r="R1502" s="0" t="str">
        <f aca="false">I1502/M1502</f>
        <v>12.31 €</v>
      </c>
      <c r="S1502" s="0" t="str">
        <f aca="false">H1502/M1502</f>
        <v>2.39 €</v>
      </c>
      <c r="T1502" s="0" t="str">
        <f aca="false">M1502/N1502</f>
        <v>6%</v>
      </c>
    </row>
    <row r="1503" customFormat="false" ht="15.75" hidden="false" customHeight="true" outlineLevel="0" collapsed="false">
      <c r="B1503" s="0" t="s">
        <v>207</v>
      </c>
      <c r="C1503" s="0" t="s">
        <v>3</v>
      </c>
      <c r="F1503" s="0" t="n">
        <v>2020</v>
      </c>
      <c r="G1503" s="0" t="n">
        <v>6</v>
      </c>
      <c r="H1503" s="0" t="n">
        <v>12.03</v>
      </c>
      <c r="I1503" s="0" t="n">
        <v>19.95</v>
      </c>
      <c r="J1503" s="0" t="str">
        <f aca="false">I1503-H1503</f>
        <v>7.92 €</v>
      </c>
      <c r="K1503" s="0" t="str">
        <f aca="false">H1503/I1503</f>
        <v>60.30%</v>
      </c>
      <c r="L1503" s="0" t="str">
        <f aca="false">N1503/P1503</f>
        <v>0.52%</v>
      </c>
      <c r="M1503" s="0" t="n">
        <v>1</v>
      </c>
      <c r="N1503" s="0" t="n">
        <v>113</v>
      </c>
      <c r="O1503" s="0" t="str">
        <f aca="false">H1503/N1503</f>
        <v>0.11 €</v>
      </c>
      <c r="P1503" s="0" t="n">
        <v>21753</v>
      </c>
      <c r="Q1503" s="0" t="str">
        <f aca="false">I1503/H1503</f>
        <v>166%</v>
      </c>
      <c r="R1503" s="0" t="str">
        <f aca="false">I1503/M1503</f>
        <v>19.95 €</v>
      </c>
      <c r="S1503" s="0" t="str">
        <f aca="false">H1503/M1503</f>
        <v>12.03 €</v>
      </c>
      <c r="T1503" s="0" t="str">
        <f aca="false">M1503/N1503</f>
        <v>1%</v>
      </c>
    </row>
    <row r="1504" customFormat="false" ht="15.75" hidden="false" customHeight="true" outlineLevel="0" collapsed="false">
      <c r="B1504" s="0" t="s">
        <v>207</v>
      </c>
      <c r="C1504" s="0" t="s">
        <v>3</v>
      </c>
      <c r="F1504" s="0" t="n">
        <v>2020</v>
      </c>
      <c r="G1504" s="0" t="n">
        <v>7</v>
      </c>
      <c r="H1504" s="0" t="n">
        <v>230.69</v>
      </c>
      <c r="I1504" s="0" t="n">
        <v>1901.74</v>
      </c>
      <c r="J1504" s="0" t="str">
        <f aca="false">I1504-H1504</f>
        <v>1,671.05 €</v>
      </c>
      <c r="K1504" s="0" t="str">
        <f aca="false">H1504/I1504</f>
        <v>12.13%</v>
      </c>
      <c r="L1504" s="0" t="str">
        <f aca="false">N1504/P1504</f>
        <v>0.57%</v>
      </c>
      <c r="M1504" s="0" t="n">
        <v>54</v>
      </c>
      <c r="N1504" s="0" t="n">
        <v>1737</v>
      </c>
      <c r="O1504" s="0" t="str">
        <f aca="false">H1504/N1504</f>
        <v>0.13 €</v>
      </c>
      <c r="P1504" s="0" t="n">
        <v>305847</v>
      </c>
      <c r="Q1504" s="0" t="str">
        <f aca="false">I1504/H1504</f>
        <v>824%</v>
      </c>
      <c r="R1504" s="0" t="str">
        <f aca="false">I1504/M1504</f>
        <v>35.22 €</v>
      </c>
      <c r="S1504" s="0" t="str">
        <f aca="false">H1504/M1504</f>
        <v>4.27 €</v>
      </c>
      <c r="T1504" s="0" t="str">
        <f aca="false">M1504/N1504</f>
        <v>3%</v>
      </c>
    </row>
    <row r="1505" customFormat="false" ht="15.75" hidden="false" customHeight="true" outlineLevel="0" collapsed="false">
      <c r="B1505" s="0" t="s">
        <v>208</v>
      </c>
      <c r="C1505" s="0" t="s">
        <v>3</v>
      </c>
      <c r="F1505" s="0" t="n">
        <v>2020</v>
      </c>
      <c r="G1505" s="0" t="n">
        <v>6</v>
      </c>
      <c r="H1505" s="0" t="n">
        <v>728.25</v>
      </c>
      <c r="I1505" s="0" t="n">
        <v>8682.5</v>
      </c>
      <c r="J1505" s="0" t="str">
        <f aca="false">I1505-H1505</f>
        <v>7,954.25 €</v>
      </c>
      <c r="K1505" s="0" t="str">
        <f aca="false">H1505/I1505</f>
        <v>8.39%</v>
      </c>
      <c r="L1505" s="0" t="str">
        <f aca="false">N1505/P1505</f>
        <v>0.62%</v>
      </c>
      <c r="M1505" s="0" t="n">
        <v>324</v>
      </c>
      <c r="N1505" s="0" t="n">
        <v>5852</v>
      </c>
      <c r="O1505" s="0" t="str">
        <f aca="false">H1505/N1505</f>
        <v>0.12 €</v>
      </c>
      <c r="P1505" s="0" t="n">
        <v>939223</v>
      </c>
      <c r="Q1505" s="0" t="str">
        <f aca="false">I1505/H1505</f>
        <v>1192%</v>
      </c>
      <c r="R1505" s="0" t="str">
        <f aca="false">I1505/M1505</f>
        <v>26.80 €</v>
      </c>
      <c r="S1505" s="0" t="str">
        <f aca="false">H1505/M1505</f>
        <v>2.25 €</v>
      </c>
      <c r="T1505" s="0" t="str">
        <f aca="false">M1505/N1505</f>
        <v>6%</v>
      </c>
    </row>
    <row r="1506" customFormat="false" ht="15.75" hidden="false" customHeight="true" outlineLevel="0" collapsed="false">
      <c r="B1506" s="0" t="s">
        <v>208</v>
      </c>
      <c r="C1506" s="0" t="s">
        <v>3</v>
      </c>
      <c r="F1506" s="0" t="n">
        <v>2020</v>
      </c>
      <c r="G1506" s="0" t="n">
        <v>7</v>
      </c>
      <c r="H1506" s="0" t="n">
        <v>1235.84</v>
      </c>
      <c r="I1506" s="0" t="n">
        <v>14738.7</v>
      </c>
      <c r="J1506" s="0" t="str">
        <f aca="false">I1506-H1506</f>
        <v>13,502.86 €</v>
      </c>
      <c r="K1506" s="0" t="str">
        <f aca="false">H1506/I1506</f>
        <v>8.39%</v>
      </c>
      <c r="L1506" s="0" t="str">
        <f aca="false">N1506/P1506</f>
        <v>0.59%</v>
      </c>
      <c r="M1506" s="0" t="n">
        <v>576</v>
      </c>
      <c r="N1506" s="0" t="n">
        <v>9118</v>
      </c>
      <c r="O1506" s="0" t="str">
        <f aca="false">H1506/N1506</f>
        <v>0.14 €</v>
      </c>
      <c r="P1506" s="0" t="n">
        <v>1554973</v>
      </c>
      <c r="Q1506" s="0" t="str">
        <f aca="false">I1506/H1506</f>
        <v>1193%</v>
      </c>
      <c r="R1506" s="0" t="str">
        <f aca="false">I1506/M1506</f>
        <v>25.59 €</v>
      </c>
      <c r="S1506" s="0" t="str">
        <f aca="false">H1506/M1506</f>
        <v>2.15 €</v>
      </c>
      <c r="T1506" s="0" t="str">
        <f aca="false">M1506/N1506</f>
        <v>6%</v>
      </c>
    </row>
    <row r="1507" customFormat="false" ht="15.75" hidden="false" customHeight="true" outlineLevel="0" collapsed="false">
      <c r="B1507" s="0" t="s">
        <v>209</v>
      </c>
      <c r="C1507" s="0" t="s">
        <v>3</v>
      </c>
      <c r="F1507" s="0" t="n">
        <v>2020</v>
      </c>
      <c r="G1507" s="0" t="n">
        <v>6</v>
      </c>
      <c r="H1507" s="0" t="n">
        <v>14324.29</v>
      </c>
      <c r="I1507" s="0" t="n">
        <v>23870.44</v>
      </c>
      <c r="J1507" s="0" t="str">
        <f aca="false">I1507-H1507</f>
        <v>9,546.15 €</v>
      </c>
      <c r="K1507" s="0" t="str">
        <f aca="false">H1507/I1507</f>
        <v>60.01%</v>
      </c>
      <c r="L1507" s="0" t="str">
        <f aca="false">N1507/P1507</f>
        <v>0.34%</v>
      </c>
      <c r="M1507" s="0" t="n">
        <v>1253</v>
      </c>
      <c r="N1507" s="0" t="n">
        <v>13378</v>
      </c>
      <c r="O1507" s="0" t="str">
        <f aca="false">H1507/N1507</f>
        <v>1.07 €</v>
      </c>
      <c r="P1507" s="0" t="n">
        <v>3949231</v>
      </c>
      <c r="Q1507" s="0" t="str">
        <f aca="false">I1507/H1507</f>
        <v>167%</v>
      </c>
      <c r="R1507" s="0" t="str">
        <f aca="false">I1507/M1507</f>
        <v>19.05 €</v>
      </c>
      <c r="S1507" s="0" t="str">
        <f aca="false">H1507/M1507</f>
        <v>11.43 €</v>
      </c>
      <c r="T1507" s="0" t="str">
        <f aca="false">M1507/N1507</f>
        <v>9%</v>
      </c>
    </row>
    <row r="1508" customFormat="false" ht="15.75" hidden="false" customHeight="true" outlineLevel="0" collapsed="false">
      <c r="B1508" s="0" t="s">
        <v>209</v>
      </c>
      <c r="C1508" s="0" t="s">
        <v>3</v>
      </c>
      <c r="F1508" s="0" t="n">
        <v>2020</v>
      </c>
      <c r="G1508" s="0" t="n">
        <v>7</v>
      </c>
      <c r="H1508" s="0" t="n">
        <v>15749.91</v>
      </c>
      <c r="I1508" s="0" t="n">
        <v>33892.22</v>
      </c>
      <c r="J1508" s="0" t="str">
        <f aca="false">I1508-H1508</f>
        <v>18,142.31 €</v>
      </c>
      <c r="K1508" s="0" t="str">
        <f aca="false">H1508/I1508</f>
        <v>46.47%</v>
      </c>
      <c r="L1508" s="0" t="str">
        <f aca="false">N1508/P1508</f>
        <v>0.41%</v>
      </c>
      <c r="M1508" s="0" t="n">
        <v>1714</v>
      </c>
      <c r="N1508" s="0" t="n">
        <v>17256</v>
      </c>
      <c r="O1508" s="0" t="str">
        <f aca="false">H1508/N1508</f>
        <v>0.91 €</v>
      </c>
      <c r="P1508" s="0" t="n">
        <v>4249254</v>
      </c>
      <c r="Q1508" s="0" t="str">
        <f aca="false">I1508/H1508</f>
        <v>215%</v>
      </c>
      <c r="R1508" s="0" t="str">
        <f aca="false">I1508/M1508</f>
        <v>19.77 €</v>
      </c>
      <c r="S1508" s="0" t="str">
        <f aca="false">H1508/M1508</f>
        <v>9.19 €</v>
      </c>
      <c r="T1508" s="0" t="str">
        <f aca="false">M1508/N1508</f>
        <v>10%</v>
      </c>
    </row>
    <row r="1509" customFormat="false" ht="15.75" hidden="false" customHeight="true" outlineLevel="0" collapsed="false">
      <c r="B1509" s="0" t="s">
        <v>210</v>
      </c>
      <c r="C1509" s="0" t="s">
        <v>3</v>
      </c>
      <c r="F1509" s="0" t="n">
        <v>2020</v>
      </c>
      <c r="G1509" s="0" t="n">
        <v>6</v>
      </c>
      <c r="H1509" s="0" t="n">
        <v>900.45</v>
      </c>
      <c r="I1509" s="0" t="n">
        <v>4048.17</v>
      </c>
      <c r="J1509" s="0" t="str">
        <f aca="false">I1509-H1509</f>
        <v>3,147.72 €</v>
      </c>
      <c r="K1509" s="0" t="str">
        <f aca="false">H1509/I1509</f>
        <v>22.24%</v>
      </c>
      <c r="L1509" s="0" t="str">
        <f aca="false">N1509/P1509</f>
        <v>0.41%</v>
      </c>
      <c r="M1509" s="0" t="n">
        <v>91</v>
      </c>
      <c r="N1509" s="0" t="n">
        <v>4078</v>
      </c>
      <c r="O1509" s="0" t="str">
        <f aca="false">H1509/N1509</f>
        <v>0.22 €</v>
      </c>
      <c r="P1509" s="0" t="n">
        <v>1003711</v>
      </c>
      <c r="Q1509" s="0" t="str">
        <f aca="false">I1509/H1509</f>
        <v>450%</v>
      </c>
      <c r="R1509" s="0" t="str">
        <f aca="false">I1509/M1509</f>
        <v>44.49 €</v>
      </c>
      <c r="S1509" s="0" t="str">
        <f aca="false">H1509/M1509</f>
        <v>9.90 €</v>
      </c>
      <c r="T1509" s="0" t="str">
        <f aca="false">M1509/N1509</f>
        <v>2%</v>
      </c>
    </row>
    <row r="1510" customFormat="false" ht="15.75" hidden="false" customHeight="true" outlineLevel="0" collapsed="false">
      <c r="B1510" s="0" t="s">
        <v>210</v>
      </c>
      <c r="C1510" s="0" t="s">
        <v>3</v>
      </c>
      <c r="F1510" s="0" t="n">
        <v>2020</v>
      </c>
      <c r="G1510" s="0" t="n">
        <v>7</v>
      </c>
      <c r="H1510" s="0" t="n">
        <v>2866.57</v>
      </c>
      <c r="I1510" s="0" t="n">
        <v>9345.77</v>
      </c>
      <c r="J1510" s="0" t="str">
        <f aca="false">I1510-H1510</f>
        <v>6,479.20 €</v>
      </c>
      <c r="K1510" s="0" t="str">
        <f aca="false">H1510/I1510</f>
        <v>30.67%</v>
      </c>
      <c r="L1510" s="0" t="str">
        <f aca="false">N1510/P1510</f>
        <v>0.33%</v>
      </c>
      <c r="M1510" s="0" t="n">
        <v>233</v>
      </c>
      <c r="N1510" s="0" t="n">
        <v>14436</v>
      </c>
      <c r="O1510" s="0" t="str">
        <f aca="false">H1510/N1510</f>
        <v>0.20 €</v>
      </c>
      <c r="P1510" s="0" t="n">
        <v>4366034</v>
      </c>
      <c r="Q1510" s="0" t="str">
        <f aca="false">I1510/H1510</f>
        <v>326%</v>
      </c>
      <c r="R1510" s="0" t="str">
        <f aca="false">I1510/M1510</f>
        <v>40.11 €</v>
      </c>
      <c r="S1510" s="0" t="str">
        <f aca="false">H1510/M1510</f>
        <v>12.30 €</v>
      </c>
      <c r="T1510" s="0" t="str">
        <f aca="false">M1510/N1510</f>
        <v>2%</v>
      </c>
    </row>
    <row r="1511" customFormat="false" ht="15.75" hidden="false" customHeight="true" outlineLevel="0" collapsed="false">
      <c r="B1511" s="0" t="s">
        <v>211</v>
      </c>
      <c r="C1511" s="0" t="s">
        <v>3</v>
      </c>
      <c r="F1511" s="0" t="n">
        <v>2020</v>
      </c>
      <c r="G1511" s="0" t="n">
        <v>6</v>
      </c>
      <c r="H1511" s="0" t="n">
        <v>1146.12</v>
      </c>
      <c r="I1511" s="0" t="n">
        <v>2128.63</v>
      </c>
      <c r="J1511" s="0" t="str">
        <f aca="false">I1511-H1511</f>
        <v>982.51 €</v>
      </c>
      <c r="K1511" s="0" t="str">
        <f aca="false">H1511/I1511</f>
        <v>53.84%</v>
      </c>
      <c r="L1511" s="0" t="str">
        <f aca="false">N1511/P1511</f>
        <v>0.62%</v>
      </c>
      <c r="M1511" s="0" t="n">
        <v>55</v>
      </c>
      <c r="N1511" s="0" t="n">
        <v>2746</v>
      </c>
      <c r="O1511" s="0" t="str">
        <f aca="false">H1511/N1511</f>
        <v>0.42 €</v>
      </c>
      <c r="P1511" s="0" t="n">
        <v>446275</v>
      </c>
      <c r="Q1511" s="0" t="str">
        <f aca="false">I1511/H1511</f>
        <v>186%</v>
      </c>
      <c r="R1511" s="0" t="str">
        <f aca="false">I1511/M1511</f>
        <v>38.70 €</v>
      </c>
      <c r="S1511" s="0" t="str">
        <f aca="false">H1511/M1511</f>
        <v>20.84 €</v>
      </c>
      <c r="T1511" s="0" t="str">
        <f aca="false">M1511/N1511</f>
        <v>2%</v>
      </c>
    </row>
    <row r="1512" customFormat="false" ht="15.75" hidden="false" customHeight="true" outlineLevel="0" collapsed="false">
      <c r="B1512" s="0" t="s">
        <v>211</v>
      </c>
      <c r="C1512" s="0" t="s">
        <v>3</v>
      </c>
      <c r="F1512" s="0" t="n">
        <v>2020</v>
      </c>
      <c r="G1512" s="0" t="n">
        <v>7</v>
      </c>
      <c r="H1512" s="0" t="n">
        <v>1223.06</v>
      </c>
      <c r="I1512" s="0" t="n">
        <v>3124.09</v>
      </c>
      <c r="J1512" s="0" t="str">
        <f aca="false">I1512-H1512</f>
        <v>1,901.03 €</v>
      </c>
      <c r="K1512" s="0" t="str">
        <f aca="false">H1512/I1512</f>
        <v>39.15%</v>
      </c>
      <c r="L1512" s="0" t="str">
        <f aca="false">N1512/P1512</f>
        <v>0.56%</v>
      </c>
      <c r="M1512" s="0" t="n">
        <v>77</v>
      </c>
      <c r="N1512" s="0" t="n">
        <v>3826</v>
      </c>
      <c r="O1512" s="0" t="str">
        <f aca="false">H1512/N1512</f>
        <v>0.32 €</v>
      </c>
      <c r="P1512" s="0" t="n">
        <v>684410</v>
      </c>
      <c r="Q1512" s="0" t="str">
        <f aca="false">I1512/H1512</f>
        <v>255%</v>
      </c>
      <c r="R1512" s="0" t="str">
        <f aca="false">I1512/M1512</f>
        <v>40.57 €</v>
      </c>
      <c r="S1512" s="0" t="str">
        <f aca="false">H1512/M1512</f>
        <v>15.88 €</v>
      </c>
      <c r="T1512" s="0" t="str">
        <f aca="false">M1512/N1512</f>
        <v>2%</v>
      </c>
    </row>
    <row r="1513" customFormat="false" ht="15.75" hidden="false" customHeight="true" outlineLevel="0" collapsed="false">
      <c r="B1513" s="0" t="s">
        <v>212</v>
      </c>
      <c r="C1513" s="0" t="s">
        <v>3</v>
      </c>
      <c r="F1513" s="0" t="n">
        <v>2020</v>
      </c>
      <c r="G1513" s="0" t="n">
        <v>6</v>
      </c>
      <c r="H1513" s="0" t="n">
        <v>2672.12</v>
      </c>
      <c r="I1513" s="0" t="n">
        <v>7858.66</v>
      </c>
      <c r="J1513" s="0" t="str">
        <f aca="false">I1513-H1513</f>
        <v>5,186.54 €</v>
      </c>
      <c r="K1513" s="0" t="str">
        <f aca="false">H1513/I1513</f>
        <v>34.00%</v>
      </c>
      <c r="L1513" s="0" t="str">
        <f aca="false">N1513/P1513</f>
        <v>0.34%</v>
      </c>
      <c r="M1513" s="0" t="n">
        <v>392</v>
      </c>
      <c r="N1513" s="0" t="n">
        <v>7892</v>
      </c>
      <c r="O1513" s="0" t="str">
        <f aca="false">H1513/N1513</f>
        <v>0.34 €</v>
      </c>
      <c r="P1513" s="0" t="n">
        <v>2293556</v>
      </c>
      <c r="Q1513" s="0" t="str">
        <f aca="false">I1513/H1513</f>
        <v>294%</v>
      </c>
      <c r="R1513" s="0" t="str">
        <f aca="false">I1513/M1513</f>
        <v>20.05 €</v>
      </c>
      <c r="S1513" s="0" t="str">
        <f aca="false">H1513/M1513</f>
        <v>6.82 €</v>
      </c>
      <c r="T1513" s="0" t="str">
        <f aca="false">M1513/N1513</f>
        <v>5%</v>
      </c>
    </row>
    <row r="1514" customFormat="false" ht="15.75" hidden="false" customHeight="true" outlineLevel="0" collapsed="false">
      <c r="B1514" s="0" t="s">
        <v>212</v>
      </c>
      <c r="C1514" s="0" t="s">
        <v>3</v>
      </c>
      <c r="F1514" s="0" t="n">
        <v>2020</v>
      </c>
      <c r="G1514" s="0" t="n">
        <v>7</v>
      </c>
      <c r="H1514" s="0" t="n">
        <v>2330.39</v>
      </c>
      <c r="I1514" s="0" t="n">
        <v>7499.49</v>
      </c>
      <c r="J1514" s="0" t="str">
        <f aca="false">I1514-H1514</f>
        <v>5,169.10 €</v>
      </c>
      <c r="K1514" s="0" t="str">
        <f aca="false">H1514/I1514</f>
        <v>31.07%</v>
      </c>
      <c r="L1514" s="0" t="str">
        <f aca="false">N1514/P1514</f>
        <v>0.37%</v>
      </c>
      <c r="M1514" s="0" t="n">
        <v>372</v>
      </c>
      <c r="N1514" s="0" t="n">
        <v>7328</v>
      </c>
      <c r="O1514" s="0" t="str">
        <f aca="false">H1514/N1514</f>
        <v>0.32 €</v>
      </c>
      <c r="P1514" s="0" t="n">
        <v>1980202</v>
      </c>
      <c r="Q1514" s="0" t="str">
        <f aca="false">I1514/H1514</f>
        <v>322%</v>
      </c>
      <c r="R1514" s="0" t="str">
        <f aca="false">I1514/M1514</f>
        <v>20.16 €</v>
      </c>
      <c r="S1514" s="0" t="str">
        <f aca="false">H1514/M1514</f>
        <v>6.26 €</v>
      </c>
      <c r="T1514" s="0" t="str">
        <f aca="false">M1514/N1514</f>
        <v>5%</v>
      </c>
    </row>
    <row r="1515" customFormat="false" ht="15.75" hidden="false" customHeight="true" outlineLevel="0" collapsed="false">
      <c r="B1515" s="0" t="s">
        <v>213</v>
      </c>
      <c r="C1515" s="0" t="s">
        <v>49</v>
      </c>
      <c r="F1515" s="0" t="n">
        <v>2020</v>
      </c>
      <c r="G1515" s="0" t="n">
        <v>6</v>
      </c>
      <c r="H1515" s="0" t="n">
        <v>0</v>
      </c>
      <c r="I1515" s="0" t="n">
        <v>0</v>
      </c>
      <c r="J1515" s="0" t="str">
        <f aca="false">I1515-H1515</f>
        <v>£ -</v>
      </c>
      <c r="K1515" s="0" t="str">
        <f aca="false">H1515/I1515</f>
        <v>#DIV/0!</v>
      </c>
      <c r="L1515" s="0" t="str">
        <f aca="false">N1515/P1515</f>
        <v>#DIV/0!</v>
      </c>
      <c r="M1515" s="0" t="n">
        <v>0</v>
      </c>
      <c r="N1515" s="0" t="n">
        <v>0</v>
      </c>
      <c r="O1515" s="0" t="str">
        <f aca="false">H1515/N1515</f>
        <v>#DIV/0!</v>
      </c>
      <c r="P1515" s="0" t="n">
        <v>0</v>
      </c>
      <c r="Q1515" s="0" t="str">
        <f aca="false">I1515/H1515</f>
        <v>#DIV/0!</v>
      </c>
      <c r="R1515" s="0" t="str">
        <f aca="false">I1515/M1515</f>
        <v>#DIV/0!</v>
      </c>
      <c r="S1515" s="0" t="str">
        <f aca="false">H1515/M1515</f>
        <v>#DIV/0!</v>
      </c>
      <c r="T1515" s="0" t="str">
        <f aca="false">M1515/N1515</f>
        <v>#DIV/0!</v>
      </c>
    </row>
    <row r="1516" customFormat="false" ht="15.75" hidden="false" customHeight="true" outlineLevel="0" collapsed="false">
      <c r="B1516" s="0" t="s">
        <v>213</v>
      </c>
      <c r="C1516" s="0" t="s">
        <v>3</v>
      </c>
      <c r="F1516" s="0" t="n">
        <v>2020</v>
      </c>
      <c r="G1516" s="0" t="n">
        <v>6</v>
      </c>
      <c r="H1516" s="0" t="n">
        <v>369.8</v>
      </c>
      <c r="I1516" s="0" t="n">
        <v>1559.58</v>
      </c>
      <c r="J1516" s="0" t="str">
        <f aca="false">I1516-H1516</f>
        <v>1,189.78 €</v>
      </c>
      <c r="K1516" s="0" t="str">
        <f aca="false">H1516/I1516</f>
        <v>23.71%</v>
      </c>
      <c r="L1516" s="0" t="str">
        <f aca="false">N1516/P1516</f>
        <v>0.39%</v>
      </c>
      <c r="M1516" s="0" t="n">
        <v>163</v>
      </c>
      <c r="N1516" s="0" t="n">
        <v>1014</v>
      </c>
      <c r="O1516" s="0" t="str">
        <f aca="false">H1516/N1516</f>
        <v>0.36 €</v>
      </c>
      <c r="P1516" s="0" t="n">
        <v>257639</v>
      </c>
      <c r="Q1516" s="0" t="str">
        <f aca="false">I1516/H1516</f>
        <v>422%</v>
      </c>
      <c r="R1516" s="0" t="str">
        <f aca="false">I1516/M1516</f>
        <v>9.57 €</v>
      </c>
      <c r="S1516" s="0" t="str">
        <f aca="false">H1516/M1516</f>
        <v>2.27 €</v>
      </c>
      <c r="T1516" s="0" t="str">
        <f aca="false">M1516/N1516</f>
        <v>16%</v>
      </c>
    </row>
    <row r="1517" customFormat="false" ht="15.75" hidden="false" customHeight="true" outlineLevel="0" collapsed="false">
      <c r="B1517" s="0" t="s">
        <v>213</v>
      </c>
      <c r="C1517" s="0" t="s">
        <v>50</v>
      </c>
      <c r="F1517" s="0" t="n">
        <v>2020</v>
      </c>
      <c r="G1517" s="0" t="n">
        <v>6</v>
      </c>
      <c r="H1517" s="0" t="n">
        <v>0</v>
      </c>
      <c r="I1517" s="0" t="n">
        <v>0</v>
      </c>
      <c r="J1517" s="0" t="str">
        <f aca="false">I1517-H1517</f>
        <v>-   €</v>
      </c>
      <c r="K1517" s="0" t="str">
        <f aca="false">H1517/I1517</f>
        <v>#DIV/0!</v>
      </c>
      <c r="L1517" s="0" t="str">
        <f aca="false">N1517/P1517</f>
        <v>#DIV/0!</v>
      </c>
      <c r="M1517" s="0" t="n">
        <v>0</v>
      </c>
      <c r="N1517" s="0" t="n">
        <v>0</v>
      </c>
      <c r="O1517" s="0" t="str">
        <f aca="false">H1517/N1517</f>
        <v>#DIV/0!</v>
      </c>
      <c r="P1517" s="0" t="n">
        <v>0</v>
      </c>
      <c r="Q1517" s="0" t="str">
        <f aca="false">I1517/H1517</f>
        <v>#DIV/0!</v>
      </c>
      <c r="R1517" s="0" t="str">
        <f aca="false">I1517/M1517</f>
        <v>#DIV/0!</v>
      </c>
      <c r="S1517" s="0" t="str">
        <f aca="false">H1517/M1517</f>
        <v>#DIV/0!</v>
      </c>
      <c r="T1517" s="0" t="str">
        <f aca="false">M1517/N1517</f>
        <v>#DIV/0!</v>
      </c>
    </row>
    <row r="1518" customFormat="false" ht="15.75" hidden="false" customHeight="true" outlineLevel="0" collapsed="false">
      <c r="B1518" s="0" t="s">
        <v>213</v>
      </c>
      <c r="C1518" s="0" t="s">
        <v>51</v>
      </c>
      <c r="F1518" s="0" t="n">
        <v>2020</v>
      </c>
      <c r="G1518" s="0" t="n">
        <v>6</v>
      </c>
      <c r="H1518" s="0" t="n">
        <v>0</v>
      </c>
      <c r="I1518" s="0" t="n">
        <v>0</v>
      </c>
      <c r="J1518" s="0" t="str">
        <f aca="false">I1518-H1518</f>
        <v>-   €</v>
      </c>
      <c r="K1518" s="0" t="str">
        <f aca="false">H1518/I1518</f>
        <v>#DIV/0!</v>
      </c>
      <c r="L1518" s="0" t="str">
        <f aca="false">N1518/P1518</f>
        <v>#DIV/0!</v>
      </c>
      <c r="M1518" s="0" t="n">
        <v>0</v>
      </c>
      <c r="N1518" s="0" t="n">
        <v>0</v>
      </c>
      <c r="O1518" s="0" t="str">
        <f aca="false">H1518/N1518</f>
        <v>#DIV/0!</v>
      </c>
      <c r="P1518" s="0" t="n">
        <v>0</v>
      </c>
      <c r="Q1518" s="0" t="str">
        <f aca="false">I1518/H1518</f>
        <v>#DIV/0!</v>
      </c>
      <c r="R1518" s="0" t="str">
        <f aca="false">I1518/M1518</f>
        <v>#DIV/0!</v>
      </c>
      <c r="S1518" s="0" t="str">
        <f aca="false">H1518/M1518</f>
        <v>#DIV/0!</v>
      </c>
      <c r="T1518" s="0" t="str">
        <f aca="false">M1518/N1518</f>
        <v>#DIV/0!</v>
      </c>
    </row>
    <row r="1519" customFormat="false" ht="15.75" hidden="false" customHeight="true" outlineLevel="0" collapsed="false">
      <c r="B1519" s="0" t="s">
        <v>213</v>
      </c>
      <c r="C1519" s="0" t="s">
        <v>52</v>
      </c>
      <c r="F1519" s="0" t="n">
        <v>2020</v>
      </c>
      <c r="G1519" s="0" t="n">
        <v>6</v>
      </c>
      <c r="H1519" s="0" t="n">
        <v>0</v>
      </c>
      <c r="I1519" s="0" t="n">
        <v>0</v>
      </c>
      <c r="J1519" s="0" t="str">
        <f aca="false">I1519-H1519</f>
        <v>-   €</v>
      </c>
      <c r="K1519" s="0" t="str">
        <f aca="false">H1519/I1519</f>
        <v>#DIV/0!</v>
      </c>
      <c r="L1519" s="0" t="str">
        <f aca="false">N1519/P1519</f>
        <v>#DIV/0!</v>
      </c>
      <c r="M1519" s="0" t="n">
        <v>0</v>
      </c>
      <c r="N1519" s="0" t="n">
        <v>0</v>
      </c>
      <c r="O1519" s="0" t="str">
        <f aca="false">H1519/N1519</f>
        <v>#DIV/0!</v>
      </c>
      <c r="P1519" s="0" t="n">
        <v>0</v>
      </c>
      <c r="Q1519" s="0" t="str">
        <f aca="false">I1519/H1519</f>
        <v>#DIV/0!</v>
      </c>
      <c r="R1519" s="0" t="str">
        <f aca="false">I1519/M1519</f>
        <v>#DIV/0!</v>
      </c>
      <c r="S1519" s="0" t="str">
        <f aca="false">H1519/M1519</f>
        <v>#DIV/0!</v>
      </c>
      <c r="T1519" s="0" t="str">
        <f aca="false">M1519/N1519</f>
        <v>#DIV/0!</v>
      </c>
    </row>
    <row r="1520" customFormat="false" ht="15.75" hidden="false" customHeight="true" outlineLevel="0" collapsed="false">
      <c r="B1520" s="0" t="s">
        <v>213</v>
      </c>
      <c r="C1520" s="0" t="s">
        <v>49</v>
      </c>
      <c r="F1520" s="0" t="n">
        <v>2020</v>
      </c>
      <c r="G1520" s="0" t="n">
        <v>7</v>
      </c>
      <c r="H1520" s="0" t="n">
        <v>341.07</v>
      </c>
      <c r="I1520" s="0" t="n">
        <v>784.77</v>
      </c>
      <c r="J1520" s="0" t="str">
        <f aca="false">I1520-H1520</f>
        <v>£ 443.70</v>
      </c>
      <c r="K1520" s="0" t="str">
        <f aca="false">H1520/I1520</f>
        <v>43.46%</v>
      </c>
      <c r="L1520" s="0" t="str">
        <f aca="false">N1520/P1520</f>
        <v>0.36%</v>
      </c>
      <c r="M1520" s="0" t="n">
        <v>107</v>
      </c>
      <c r="N1520" s="0" t="n">
        <v>790</v>
      </c>
      <c r="O1520" s="0" t="str">
        <f aca="false">H1520/N1520</f>
        <v>£ 0.43</v>
      </c>
      <c r="P1520" s="0" t="n">
        <v>219033</v>
      </c>
      <c r="Q1520" s="0" t="str">
        <f aca="false">I1520/H1520</f>
        <v>230%</v>
      </c>
      <c r="R1520" s="0" t="str">
        <f aca="false">I1520/M1520</f>
        <v>£ 7.33</v>
      </c>
      <c r="S1520" s="0" t="str">
        <f aca="false">H1520/M1520</f>
        <v>£ 3.19</v>
      </c>
      <c r="T1520" s="0" t="str">
        <f aca="false">M1520/N1520</f>
        <v>14%</v>
      </c>
    </row>
    <row r="1521" customFormat="false" ht="15.75" hidden="false" customHeight="true" outlineLevel="0" collapsed="false">
      <c r="B1521" s="0" t="s">
        <v>213</v>
      </c>
      <c r="C1521" s="0" t="s">
        <v>3</v>
      </c>
      <c r="F1521" s="0" t="n">
        <v>2020</v>
      </c>
      <c r="G1521" s="0" t="n">
        <v>7</v>
      </c>
      <c r="H1521" s="0" t="n">
        <v>1894.08</v>
      </c>
      <c r="I1521" s="0" t="n">
        <v>9071.6</v>
      </c>
      <c r="J1521" s="0" t="str">
        <f aca="false">I1521-H1521</f>
        <v>7,177.52 €</v>
      </c>
      <c r="K1521" s="0" t="str">
        <f aca="false">H1521/I1521</f>
        <v>20.88%</v>
      </c>
      <c r="L1521" s="0" t="str">
        <f aca="false">N1521/P1521</f>
        <v>0.34%</v>
      </c>
      <c r="M1521" s="0" t="n">
        <v>973</v>
      </c>
      <c r="N1521" s="0" t="n">
        <v>5330</v>
      </c>
      <c r="O1521" s="0" t="str">
        <f aca="false">H1521/N1521</f>
        <v>0.36 €</v>
      </c>
      <c r="P1521" s="0" t="n">
        <v>1559217</v>
      </c>
      <c r="Q1521" s="0" t="str">
        <f aca="false">I1521/H1521</f>
        <v>479%</v>
      </c>
      <c r="R1521" s="0" t="str">
        <f aca="false">I1521/M1521</f>
        <v>9.32 €</v>
      </c>
      <c r="S1521" s="0" t="str">
        <f aca="false">H1521/M1521</f>
        <v>1.95 €</v>
      </c>
      <c r="T1521" s="0" t="str">
        <f aca="false">M1521/N1521</f>
        <v>18%</v>
      </c>
    </row>
    <row r="1522" customFormat="false" ht="15.75" hidden="false" customHeight="true" outlineLevel="0" collapsed="false">
      <c r="B1522" s="0" t="s">
        <v>213</v>
      </c>
      <c r="C1522" s="0" t="s">
        <v>50</v>
      </c>
      <c r="F1522" s="0" t="n">
        <v>2020</v>
      </c>
      <c r="G1522" s="0" t="n">
        <v>7</v>
      </c>
      <c r="H1522" s="0" t="n">
        <v>34.49</v>
      </c>
      <c r="I1522" s="0" t="n">
        <v>157.51</v>
      </c>
      <c r="J1522" s="0" t="str">
        <f aca="false">I1522-H1522</f>
        <v>123.02 €</v>
      </c>
      <c r="K1522" s="0" t="str">
        <f aca="false">H1522/I1522</f>
        <v>21.90%</v>
      </c>
      <c r="L1522" s="0" t="str">
        <f aca="false">N1522/P1522</f>
        <v>0.13%</v>
      </c>
      <c r="M1522" s="0" t="n">
        <v>18</v>
      </c>
      <c r="N1522" s="0" t="n">
        <v>141</v>
      </c>
      <c r="O1522" s="0" t="str">
        <f aca="false">H1522/N1522</f>
        <v>0.24 €</v>
      </c>
      <c r="P1522" s="0" t="n">
        <v>109484</v>
      </c>
      <c r="Q1522" s="0" t="str">
        <f aca="false">I1522/H1522</f>
        <v>457%</v>
      </c>
      <c r="R1522" s="0" t="str">
        <f aca="false">I1522/M1522</f>
        <v>8.75 €</v>
      </c>
      <c r="S1522" s="0" t="str">
        <f aca="false">H1522/M1522</f>
        <v>1.92 €</v>
      </c>
      <c r="T1522" s="0" t="str">
        <f aca="false">M1522/N1522</f>
        <v>13%</v>
      </c>
    </row>
    <row r="1523" customFormat="false" ht="15.75" hidden="false" customHeight="true" outlineLevel="0" collapsed="false">
      <c r="B1523" s="0" t="s">
        <v>213</v>
      </c>
      <c r="C1523" s="0" t="s">
        <v>51</v>
      </c>
      <c r="F1523" s="0" t="n">
        <v>2020</v>
      </c>
      <c r="G1523" s="0" t="n">
        <v>7</v>
      </c>
      <c r="H1523" s="0" t="n">
        <v>445.54</v>
      </c>
      <c r="I1523" s="0" t="n">
        <v>1495.69</v>
      </c>
      <c r="J1523" s="0" t="str">
        <f aca="false">I1523-H1523</f>
        <v>1,050.15 €</v>
      </c>
      <c r="K1523" s="0" t="str">
        <f aca="false">H1523/I1523</f>
        <v>29.79%</v>
      </c>
      <c r="L1523" s="0" t="str">
        <f aca="false">N1523/P1523</f>
        <v>0.28%</v>
      </c>
      <c r="M1523" s="0" t="n">
        <v>172</v>
      </c>
      <c r="N1523" s="0" t="n">
        <v>1694</v>
      </c>
      <c r="O1523" s="0" t="str">
        <f aca="false">H1523/N1523</f>
        <v>0.26 €</v>
      </c>
      <c r="P1523" s="0" t="n">
        <v>607177</v>
      </c>
      <c r="Q1523" s="0" t="str">
        <f aca="false">I1523/H1523</f>
        <v>336%</v>
      </c>
      <c r="R1523" s="0" t="str">
        <f aca="false">I1523/M1523</f>
        <v>8.70 €</v>
      </c>
      <c r="S1523" s="0" t="str">
        <f aca="false">H1523/M1523</f>
        <v>2.59 €</v>
      </c>
      <c r="T1523" s="0" t="str">
        <f aca="false">M1523/N1523</f>
        <v>10%</v>
      </c>
    </row>
    <row r="1524" customFormat="false" ht="15.75" hidden="false" customHeight="true" outlineLevel="0" collapsed="false">
      <c r="B1524" s="0" t="s">
        <v>213</v>
      </c>
      <c r="C1524" s="0" t="s">
        <v>52</v>
      </c>
      <c r="F1524" s="0" t="n">
        <v>2020</v>
      </c>
      <c r="G1524" s="0" t="n">
        <v>7</v>
      </c>
      <c r="H1524" s="0" t="n">
        <v>225.67</v>
      </c>
      <c r="I1524" s="0" t="n">
        <v>616.5</v>
      </c>
      <c r="J1524" s="0" t="str">
        <f aca="false">I1524-H1524</f>
        <v>390.83 €</v>
      </c>
      <c r="K1524" s="0" t="str">
        <f aca="false">H1524/I1524</f>
        <v>36.61%</v>
      </c>
      <c r="L1524" s="0" t="str">
        <f aca="false">N1524/P1524</f>
        <v>0.44%</v>
      </c>
      <c r="M1524" s="0" t="n">
        <v>70</v>
      </c>
      <c r="N1524" s="0" t="n">
        <v>815</v>
      </c>
      <c r="O1524" s="0" t="str">
        <f aca="false">H1524/N1524</f>
        <v>0.28 €</v>
      </c>
      <c r="P1524" s="0" t="n">
        <v>186690</v>
      </c>
      <c r="Q1524" s="0" t="str">
        <f aca="false">I1524/H1524</f>
        <v>273%</v>
      </c>
      <c r="R1524" s="0" t="str">
        <f aca="false">I1524/M1524</f>
        <v>8.81 €</v>
      </c>
      <c r="S1524" s="0" t="str">
        <f aca="false">H1524/M1524</f>
        <v>3.22 €</v>
      </c>
      <c r="T1524" s="0" t="str">
        <f aca="false">M1524/N1524</f>
        <v>9%</v>
      </c>
    </row>
    <row r="1525" customFormat="false" ht="15.75" hidden="false" customHeight="true" outlineLevel="0" collapsed="false">
      <c r="B1525" s="0" t="s">
        <v>214</v>
      </c>
      <c r="C1525" s="0" t="s">
        <v>3</v>
      </c>
      <c r="F1525" s="0" t="n">
        <v>2020</v>
      </c>
      <c r="G1525" s="0" t="n">
        <v>6</v>
      </c>
      <c r="H1525" s="0" t="n">
        <v>216.65</v>
      </c>
      <c r="I1525" s="0" t="n">
        <v>5363.36</v>
      </c>
      <c r="J1525" s="0" t="str">
        <f aca="false">I1525-H1525</f>
        <v>5,146.71 €</v>
      </c>
      <c r="K1525" s="0" t="str">
        <f aca="false">H1525/I1525</f>
        <v>4.04%</v>
      </c>
      <c r="L1525" s="0" t="str">
        <f aca="false">N1525/P1525</f>
        <v>0.52%</v>
      </c>
      <c r="M1525" s="0" t="n">
        <v>383</v>
      </c>
      <c r="N1525" s="0" t="n">
        <v>4199</v>
      </c>
      <c r="O1525" s="0" t="str">
        <f aca="false">H1525/N1525</f>
        <v>0.05 €</v>
      </c>
      <c r="P1525" s="0" t="n">
        <v>809222</v>
      </c>
      <c r="Q1525" s="0" t="str">
        <f aca="false">I1525/H1525</f>
        <v>2476%</v>
      </c>
      <c r="R1525" s="0" t="str">
        <f aca="false">I1525/M1525</f>
        <v>14.00 €</v>
      </c>
      <c r="S1525" s="0" t="str">
        <f aca="false">H1525/M1525</f>
        <v>0.57 €</v>
      </c>
      <c r="T1525" s="0" t="str">
        <f aca="false">M1525/N1525</f>
        <v>9%</v>
      </c>
    </row>
    <row r="1526" customFormat="false" ht="15.75" hidden="false" customHeight="true" outlineLevel="0" collapsed="false">
      <c r="B1526" s="0" t="s">
        <v>214</v>
      </c>
      <c r="C1526" s="0" t="s">
        <v>3</v>
      </c>
      <c r="F1526" s="0" t="n">
        <v>2020</v>
      </c>
      <c r="G1526" s="0" t="n">
        <v>7</v>
      </c>
      <c r="H1526" s="0" t="n">
        <v>2513.01</v>
      </c>
      <c r="I1526" s="0" t="n">
        <v>10845.3</v>
      </c>
      <c r="J1526" s="0" t="str">
        <f aca="false">I1526-H1526</f>
        <v>8,332.29 €</v>
      </c>
      <c r="K1526" s="0" t="str">
        <f aca="false">H1526/I1526</f>
        <v>23.17%</v>
      </c>
      <c r="L1526" s="0" t="str">
        <f aca="false">N1526/P1526</f>
        <v>0.39%</v>
      </c>
      <c r="M1526" s="0" t="n">
        <v>751</v>
      </c>
      <c r="N1526" s="0" t="n">
        <v>16438</v>
      </c>
      <c r="O1526" s="0" t="str">
        <f aca="false">H1526/N1526</f>
        <v>0.15 €</v>
      </c>
      <c r="P1526" s="0" t="n">
        <v>4202036</v>
      </c>
      <c r="Q1526" s="0" t="str">
        <f aca="false">I1526/H1526</f>
        <v>432%</v>
      </c>
      <c r="R1526" s="0" t="str">
        <f aca="false">I1526/M1526</f>
        <v>14.44 €</v>
      </c>
      <c r="S1526" s="0" t="str">
        <f aca="false">H1526/M1526</f>
        <v>3.35 €</v>
      </c>
      <c r="T1526" s="0" t="str">
        <f aca="false">M1526/N1526</f>
        <v>5%</v>
      </c>
    </row>
    <row r="1527" customFormat="false" ht="15.75" hidden="false" customHeight="true" outlineLevel="0" collapsed="false">
      <c r="B1527" s="0" t="s">
        <v>215</v>
      </c>
      <c r="C1527" s="0" t="s">
        <v>3</v>
      </c>
      <c r="F1527" s="0" t="n">
        <v>2020</v>
      </c>
      <c r="G1527" s="0" t="n">
        <v>6</v>
      </c>
      <c r="H1527" s="0" t="n">
        <v>281.07</v>
      </c>
      <c r="I1527" s="0" t="n">
        <v>658.55</v>
      </c>
      <c r="J1527" s="0" t="str">
        <f aca="false">I1527-H1527</f>
        <v>377.48 €</v>
      </c>
      <c r="K1527" s="0" t="str">
        <f aca="false">H1527/I1527</f>
        <v>42.68%</v>
      </c>
      <c r="L1527" s="0" t="str">
        <f aca="false">N1527/P1527</f>
        <v>0.66%</v>
      </c>
      <c r="M1527" s="0" t="n">
        <v>30</v>
      </c>
      <c r="N1527" s="0" t="n">
        <v>515</v>
      </c>
      <c r="O1527" s="0" t="str">
        <f aca="false">H1527/N1527</f>
        <v>0.55 €</v>
      </c>
      <c r="P1527" s="0" t="n">
        <v>77591</v>
      </c>
      <c r="Q1527" s="0" t="str">
        <f aca="false">I1527/H1527</f>
        <v>234%</v>
      </c>
      <c r="R1527" s="0" t="str">
        <f aca="false">I1527/M1527</f>
        <v>21.95 €</v>
      </c>
      <c r="S1527" s="0" t="str">
        <f aca="false">H1527/M1527</f>
        <v>9.37 €</v>
      </c>
      <c r="T1527" s="0" t="str">
        <f aca="false">M1527/N1527</f>
        <v>6%</v>
      </c>
    </row>
    <row r="1528" customFormat="false" ht="15.75" hidden="false" customHeight="true" outlineLevel="0" collapsed="false">
      <c r="B1528" s="0" t="s">
        <v>215</v>
      </c>
      <c r="C1528" s="0" t="s">
        <v>3</v>
      </c>
      <c r="F1528" s="0" t="n">
        <v>2020</v>
      </c>
      <c r="G1528" s="0" t="n">
        <v>7</v>
      </c>
      <c r="H1528" s="0" t="n">
        <v>245.51</v>
      </c>
      <c r="I1528" s="0" t="n">
        <v>900.35</v>
      </c>
      <c r="J1528" s="0" t="str">
        <f aca="false">I1528-H1528</f>
        <v>654.84 €</v>
      </c>
      <c r="K1528" s="0" t="str">
        <f aca="false">H1528/I1528</f>
        <v>27.27%</v>
      </c>
      <c r="L1528" s="0" t="str">
        <f aca="false">N1528/P1528</f>
        <v>0.57%</v>
      </c>
      <c r="M1528" s="0" t="n">
        <v>45</v>
      </c>
      <c r="N1528" s="0" t="n">
        <v>646</v>
      </c>
      <c r="O1528" s="0" t="str">
        <f aca="false">H1528/N1528</f>
        <v>0.38 €</v>
      </c>
      <c r="P1528" s="0" t="n">
        <v>114008</v>
      </c>
      <c r="Q1528" s="0" t="str">
        <f aca="false">I1528/H1528</f>
        <v>367%</v>
      </c>
      <c r="R1528" s="0" t="str">
        <f aca="false">I1528/M1528</f>
        <v>20.01 €</v>
      </c>
      <c r="S1528" s="0" t="str">
        <f aca="false">H1528/M1528</f>
        <v>5.46 €</v>
      </c>
      <c r="T1528" s="0" t="str">
        <f aca="false">M1528/N1528</f>
        <v>7%</v>
      </c>
    </row>
    <row r="1529" customFormat="false" ht="15.75" hidden="false" customHeight="true" outlineLevel="0" collapsed="false">
      <c r="B1529" s="0" t="s">
        <v>216</v>
      </c>
      <c r="C1529" s="0" t="s">
        <v>3</v>
      </c>
      <c r="F1529" s="0" t="n">
        <v>2020</v>
      </c>
      <c r="G1529" s="0" t="n">
        <v>6</v>
      </c>
      <c r="H1529" s="0" t="n">
        <v>419.47</v>
      </c>
      <c r="I1529" s="0" t="n">
        <v>2001.75</v>
      </c>
      <c r="J1529" s="0" t="str">
        <f aca="false">I1529-H1529</f>
        <v>1,582.28 €</v>
      </c>
      <c r="K1529" s="0" t="str">
        <f aca="false">H1529/I1529</f>
        <v>20.96%</v>
      </c>
      <c r="L1529" s="0" t="str">
        <f aca="false">N1529/P1529</f>
        <v>0.41%</v>
      </c>
      <c r="M1529" s="0" t="n">
        <v>97</v>
      </c>
      <c r="N1529" s="0" t="n">
        <v>2363</v>
      </c>
      <c r="O1529" s="0" t="str">
        <f aca="false">H1529/N1529</f>
        <v>0.18 €</v>
      </c>
      <c r="P1529" s="0" t="n">
        <v>577551</v>
      </c>
      <c r="Q1529" s="0" t="str">
        <f aca="false">I1529/H1529</f>
        <v>477%</v>
      </c>
      <c r="R1529" s="0" t="str">
        <f aca="false">I1529/M1529</f>
        <v>20.64 €</v>
      </c>
      <c r="S1529" s="0" t="str">
        <f aca="false">H1529/M1529</f>
        <v>4.32 €</v>
      </c>
      <c r="T1529" s="0" t="str">
        <f aca="false">M1529/N1529</f>
        <v>4%</v>
      </c>
    </row>
    <row r="1530" customFormat="false" ht="15.75" hidden="false" customHeight="true" outlineLevel="0" collapsed="false">
      <c r="B1530" s="0" t="s">
        <v>216</v>
      </c>
      <c r="C1530" s="0" t="s">
        <v>3</v>
      </c>
      <c r="F1530" s="0" t="n">
        <v>2020</v>
      </c>
      <c r="G1530" s="0" t="n">
        <v>7</v>
      </c>
      <c r="H1530" s="0" t="n">
        <v>1157.45</v>
      </c>
      <c r="I1530" s="0" t="n">
        <v>3925.2</v>
      </c>
      <c r="J1530" s="0" t="str">
        <f aca="false">I1530-H1530</f>
        <v>2,767.75 €</v>
      </c>
      <c r="K1530" s="0" t="str">
        <f aca="false">H1530/I1530</f>
        <v>29.49%</v>
      </c>
      <c r="L1530" s="0" t="str">
        <f aca="false">N1530/P1530</f>
        <v>0.57%</v>
      </c>
      <c r="M1530" s="0" t="n">
        <v>189</v>
      </c>
      <c r="N1530" s="0" t="n">
        <v>5497</v>
      </c>
      <c r="O1530" s="0" t="str">
        <f aca="false">H1530/N1530</f>
        <v>0.21 €</v>
      </c>
      <c r="P1530" s="0" t="n">
        <v>972624</v>
      </c>
      <c r="Q1530" s="0" t="str">
        <f aca="false">I1530/H1530</f>
        <v>339%</v>
      </c>
      <c r="R1530" s="0" t="str">
        <f aca="false">I1530/M1530</f>
        <v>20.77 €</v>
      </c>
      <c r="S1530" s="0" t="str">
        <f aca="false">H1530/M1530</f>
        <v>6.12 €</v>
      </c>
      <c r="T1530" s="0" t="str">
        <f aca="false">M1530/N1530</f>
        <v>3%</v>
      </c>
    </row>
    <row r="1531" customFormat="false" ht="15.75" hidden="false" customHeight="true" outlineLevel="0" collapsed="false">
      <c r="B1531" s="0" t="s">
        <v>217</v>
      </c>
      <c r="C1531" s="0" t="s">
        <v>3</v>
      </c>
      <c r="F1531" s="0" t="n">
        <v>2020</v>
      </c>
      <c r="G1531" s="0" t="n">
        <v>6</v>
      </c>
      <c r="H1531" s="0" t="n">
        <v>81.11</v>
      </c>
      <c r="I1531" s="0" t="n">
        <v>58</v>
      </c>
      <c r="J1531" s="0" t="str">
        <f aca="false">I1531-H1531</f>
        <v>- 23.11 €</v>
      </c>
      <c r="K1531" s="0" t="str">
        <f aca="false">H1531/I1531</f>
        <v>139.84%</v>
      </c>
      <c r="L1531" s="0" t="str">
        <f aca="false">N1531/P1531</f>
        <v>0.30%</v>
      </c>
      <c r="M1531" s="0" t="n">
        <v>2</v>
      </c>
      <c r="N1531" s="0" t="n">
        <v>51</v>
      </c>
      <c r="O1531" s="0" t="str">
        <f aca="false">H1531/N1531</f>
        <v>1.59 €</v>
      </c>
      <c r="P1531" s="0" t="n">
        <v>17200</v>
      </c>
      <c r="Q1531" s="0" t="str">
        <f aca="false">I1531/H1531</f>
        <v>72%</v>
      </c>
      <c r="R1531" s="0" t="str">
        <f aca="false">I1531/M1531</f>
        <v>29.00 €</v>
      </c>
      <c r="S1531" s="0" t="str">
        <f aca="false">H1531/M1531</f>
        <v>40.56 €</v>
      </c>
      <c r="T1531" s="0" t="str">
        <f aca="false">M1531/N1531</f>
        <v>4%</v>
      </c>
    </row>
    <row r="1532" customFormat="false" ht="15.75" hidden="false" customHeight="true" outlineLevel="0" collapsed="false">
      <c r="B1532" s="0" t="s">
        <v>217</v>
      </c>
      <c r="C1532" s="0" t="s">
        <v>3</v>
      </c>
      <c r="F1532" s="0" t="n">
        <v>2020</v>
      </c>
      <c r="G1532" s="0" t="n">
        <v>7</v>
      </c>
      <c r="H1532" s="0" t="n">
        <v>75.91</v>
      </c>
      <c r="I1532" s="0" t="n">
        <v>211</v>
      </c>
      <c r="J1532" s="0" t="str">
        <f aca="false">I1532-H1532</f>
        <v>135.09 €</v>
      </c>
      <c r="K1532" s="0" t="str">
        <f aca="false">H1532/I1532</f>
        <v>35.98%</v>
      </c>
      <c r="L1532" s="0" t="str">
        <f aca="false">N1532/P1532</f>
        <v>0.14%</v>
      </c>
      <c r="M1532" s="0" t="n">
        <v>6</v>
      </c>
      <c r="N1532" s="0" t="n">
        <v>109</v>
      </c>
      <c r="O1532" s="0" t="str">
        <f aca="false">H1532/N1532</f>
        <v>0.70 €</v>
      </c>
      <c r="P1532" s="0" t="n">
        <v>78686</v>
      </c>
      <c r="Q1532" s="0" t="str">
        <f aca="false">I1532/H1532</f>
        <v>278%</v>
      </c>
      <c r="R1532" s="0" t="str">
        <f aca="false">I1532/M1532</f>
        <v>35.17 €</v>
      </c>
      <c r="S1532" s="0" t="str">
        <f aca="false">H1532/M1532</f>
        <v>12.65 €</v>
      </c>
      <c r="T1532" s="0" t="str">
        <f aca="false">M1532/N1532</f>
        <v>6%</v>
      </c>
    </row>
    <row r="1533" customFormat="false" ht="15.75" hidden="false" customHeight="true" outlineLevel="0" collapsed="false">
      <c r="B1533" s="0" t="s">
        <v>218</v>
      </c>
      <c r="C1533" s="0" t="s">
        <v>3</v>
      </c>
      <c r="F1533" s="0" t="n">
        <v>2020</v>
      </c>
      <c r="G1533" s="0" t="n">
        <v>6</v>
      </c>
      <c r="H1533" s="0" t="n">
        <v>599.3</v>
      </c>
      <c r="I1533" s="0" t="n">
        <v>1750.36</v>
      </c>
      <c r="J1533" s="0" t="str">
        <f aca="false">I1533-H1533</f>
        <v>1,151.06 €</v>
      </c>
      <c r="K1533" s="0" t="str">
        <f aca="false">H1533/I1533</f>
        <v>34.24%</v>
      </c>
      <c r="L1533" s="0" t="str">
        <f aca="false">N1533/P1533</f>
        <v>1.14%</v>
      </c>
      <c r="M1533" s="0" t="n">
        <v>65</v>
      </c>
      <c r="N1533" s="0" t="n">
        <v>496</v>
      </c>
      <c r="O1533" s="0" t="str">
        <f aca="false">H1533/N1533</f>
        <v>1.21 €</v>
      </c>
      <c r="P1533" s="0" t="n">
        <v>43611</v>
      </c>
      <c r="Q1533" s="0" t="str">
        <f aca="false">I1533/H1533</f>
        <v>292%</v>
      </c>
      <c r="R1533" s="0" t="str">
        <f aca="false">I1533/M1533</f>
        <v>26.93 €</v>
      </c>
      <c r="S1533" s="0" t="str">
        <f aca="false">H1533/M1533</f>
        <v>9.22 €</v>
      </c>
      <c r="T1533" s="0" t="str">
        <f aca="false">M1533/N1533</f>
        <v>13%</v>
      </c>
    </row>
    <row r="1534" customFormat="false" ht="15.75" hidden="false" customHeight="true" outlineLevel="0" collapsed="false">
      <c r="B1534" s="0" t="s">
        <v>218</v>
      </c>
      <c r="C1534" s="0" t="s">
        <v>3</v>
      </c>
      <c r="F1534" s="0" t="n">
        <v>2020</v>
      </c>
      <c r="G1534" s="0" t="n">
        <v>7</v>
      </c>
      <c r="H1534" s="0" t="n">
        <v>850.12</v>
      </c>
      <c r="I1534" s="0" t="n">
        <v>5124.81</v>
      </c>
      <c r="J1534" s="0" t="str">
        <f aca="false">I1534-H1534</f>
        <v>4,274.69 €</v>
      </c>
      <c r="K1534" s="0" t="str">
        <f aca="false">H1534/I1534</f>
        <v>16.59%</v>
      </c>
      <c r="L1534" s="0" t="str">
        <f aca="false">N1534/P1534</f>
        <v>0.54%</v>
      </c>
      <c r="M1534" s="0" t="n">
        <v>181</v>
      </c>
      <c r="N1534" s="0" t="n">
        <v>1566</v>
      </c>
      <c r="O1534" s="0" t="str">
        <f aca="false">H1534/N1534</f>
        <v>0.54 €</v>
      </c>
      <c r="P1534" s="0" t="n">
        <v>292563</v>
      </c>
      <c r="Q1534" s="0" t="str">
        <f aca="false">I1534/H1534</f>
        <v>603%</v>
      </c>
      <c r="R1534" s="0" t="str">
        <f aca="false">I1534/M1534</f>
        <v>28.31 €</v>
      </c>
      <c r="S1534" s="0" t="str">
        <f aca="false">H1534/M1534</f>
        <v>4.70 €</v>
      </c>
      <c r="T1534" s="0" t="str">
        <f aca="false">M1534/N1534</f>
        <v>12%</v>
      </c>
    </row>
    <row r="1535" customFormat="false" ht="15.75" hidden="false" customHeight="true" outlineLevel="0" collapsed="false">
      <c r="B1535" s="0" t="s">
        <v>219</v>
      </c>
      <c r="C1535" s="0" t="s">
        <v>3</v>
      </c>
      <c r="F1535" s="0" t="n">
        <v>2020</v>
      </c>
      <c r="G1535" s="0" t="n">
        <v>6</v>
      </c>
      <c r="H1535" s="0" t="n">
        <v>0.57</v>
      </c>
      <c r="I1535" s="0" t="n">
        <v>0</v>
      </c>
      <c r="J1535" s="0" t="str">
        <f aca="false">I1535-H1535</f>
        <v>- 0.57 €</v>
      </c>
      <c r="K1535" s="0" t="str">
        <f aca="false">H1535/I1535</f>
        <v>#DIV/0!</v>
      </c>
      <c r="L1535" s="0" t="str">
        <f aca="false">N1535/P1535</f>
        <v>0.27%</v>
      </c>
      <c r="M1535" s="0" t="n">
        <v>0</v>
      </c>
      <c r="N1535" s="0" t="n">
        <v>4</v>
      </c>
      <c r="O1535" s="0" t="str">
        <f aca="false">H1535/N1535</f>
        <v>0.14 €</v>
      </c>
      <c r="P1535" s="0" t="n">
        <v>1491</v>
      </c>
      <c r="Q1535" s="0" t="str">
        <f aca="false">I1535/H1535</f>
        <v>0%</v>
      </c>
      <c r="R1535" s="0" t="str">
        <f aca="false">I1535/M1535</f>
        <v>#DIV/0!</v>
      </c>
      <c r="S1535" s="0" t="str">
        <f aca="false">H1535/M1535</f>
        <v>#DIV/0!</v>
      </c>
      <c r="T1535" s="0" t="str">
        <f aca="false">M1535/N1535</f>
        <v>0%</v>
      </c>
    </row>
    <row r="1536" customFormat="false" ht="15.75" hidden="false" customHeight="true" outlineLevel="0" collapsed="false">
      <c r="B1536" s="0" t="s">
        <v>219</v>
      </c>
      <c r="C1536" s="0" t="s">
        <v>3</v>
      </c>
      <c r="F1536" s="0" t="n">
        <v>2020</v>
      </c>
      <c r="G1536" s="0" t="n">
        <v>7</v>
      </c>
      <c r="H1536" s="0" t="n">
        <v>262.99</v>
      </c>
      <c r="I1536" s="0" t="n">
        <v>625.3</v>
      </c>
      <c r="J1536" s="0" t="str">
        <f aca="false">I1536-H1536</f>
        <v>362.31 €</v>
      </c>
      <c r="K1536" s="0" t="str">
        <f aca="false">H1536/I1536</f>
        <v>42.06%</v>
      </c>
      <c r="L1536" s="0" t="str">
        <f aca="false">N1536/P1536</f>
        <v>0.21%</v>
      </c>
      <c r="M1536" s="0" t="n">
        <v>17</v>
      </c>
      <c r="N1536" s="0" t="n">
        <v>331</v>
      </c>
      <c r="O1536" s="0" t="str">
        <f aca="false">H1536/N1536</f>
        <v>0.79 €</v>
      </c>
      <c r="P1536" s="0" t="n">
        <v>157100</v>
      </c>
      <c r="Q1536" s="0" t="str">
        <f aca="false">I1536/H1536</f>
        <v>238%</v>
      </c>
      <c r="R1536" s="0" t="str">
        <f aca="false">I1536/M1536</f>
        <v>36.78 €</v>
      </c>
      <c r="S1536" s="0" t="str">
        <f aca="false">H1536/M1536</f>
        <v>15.47 €</v>
      </c>
      <c r="T1536" s="0" t="str">
        <f aca="false">M1536/N1536</f>
        <v>5%</v>
      </c>
    </row>
  </sheetData>
  <autoFilter ref="B1:T1536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LibreOffice/6.4.3.2$Linux_X86_64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2019-08-08T07:00:47Z</dcterms:created>
  <dc:creator>Microsoft Office User</dc:creator>
  <dc:description/>
  <dc:language>en-US</dc:language>
  <cp:lastModifiedBy/>
  <cp:lastPrinted>2020-09-10T12:34:29Z</cp:lastPrinted>
  <dcterms:modified xsi:type="dcterms:W3CDTF">2020-10-07T23:05:32Z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